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DivHistory" sheetId="2" r:id="rId2"/>
    <sheet name="Contenders" sheetId="3" r:id="rId3"/>
    <sheet name="Challengers" sheetId="4" r:id="rId4"/>
    <sheet name="Revisions" sheetId="5" r:id="rId5"/>
    <sheet name="Notes" sheetId="6" r:id="rId6"/>
  </sheets>
  <definedNames>
    <definedName name="_xlnm.Print_Area" localSheetId="3">'Challengers'!$A$4:$H$207</definedName>
    <definedName name="_xlnm.Print_Area" localSheetId="0">'Champions'!$A$7:$Q$142</definedName>
    <definedName name="_xlnm.Print_Area" localSheetId="2">'Contenders'!$A$7:$Q$146</definedName>
    <definedName name="_xlnm.Print_Area" localSheetId="4">'Revisions'!$B$1:$K$195</definedName>
    <definedName name="_xlnm.Print_Titles" localSheetId="3">'Challengers'!$1:$3</definedName>
    <definedName name="_xlnm.Print_Titles" localSheetId="0">'Champions'!$1:$6</definedName>
    <definedName name="_xlnm.Print_Titles" localSheetId="2">'Contenders'!$1:$6</definedName>
  </definedNames>
  <calcPr fullCalcOnLoad="1"/>
</workbook>
</file>

<file path=xl/sharedStrings.xml><?xml version="1.0" encoding="utf-8"?>
<sst xmlns="http://schemas.openxmlformats.org/spreadsheetml/2006/main" count="2823" uniqueCount="1388">
  <si>
    <t>Perrigo Company</t>
  </si>
  <si>
    <t>PRGO</t>
  </si>
  <si>
    <t>Hanover Insurance Group (The)</t>
  </si>
  <si>
    <t>THG</t>
  </si>
  <si>
    <t>Accenture plc</t>
  </si>
  <si>
    <t>ACN</t>
  </si>
  <si>
    <t>Campbell Soup Co.</t>
  </si>
  <si>
    <t>CPB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</si>
  <si>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</si>
  <si>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</si>
  <si>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Updated: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</si>
  <si>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</si>
  <si>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</si>
  <si>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</si>
  <si>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</si>
  <si>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</si>
  <si>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</si>
  <si>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</si>
  <si>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</si>
  <si>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</si>
  <si>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</si>
  <si>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Comparison with Previous Months (NOT adjusted for additions, deletions, etc.)</t>
  </si>
  <si>
    <t>companies at 5/28/10</t>
  </si>
  <si>
    <t>companies at 4/30/10</t>
  </si>
  <si>
    <t>companies at 3/31/10</t>
  </si>
  <si>
    <t>companies at 2/26/10</t>
  </si>
  <si>
    <t>companies at 1/29/10</t>
  </si>
  <si>
    <t>companies at 12/31/09</t>
  </si>
  <si>
    <t>companies at 11/30/09</t>
  </si>
  <si>
    <t>companies at 10/30/09</t>
  </si>
  <si>
    <t>companies at 9/30/09</t>
  </si>
  <si>
    <t>companies at 8/31/09</t>
  </si>
  <si>
    <t>Drugs</t>
  </si>
  <si>
    <t>Business Services</t>
  </si>
  <si>
    <t>Insurance</t>
  </si>
  <si>
    <t>Tobacco</t>
  </si>
  <si>
    <t>Utility-Water</t>
  </si>
  <si>
    <t>Farm Products</t>
  </si>
  <si>
    <t>Banking</t>
  </si>
  <si>
    <t>Telecommunications</t>
  </si>
  <si>
    <t>10-yr</t>
  </si>
  <si>
    <t>5-yr</t>
  </si>
  <si>
    <t>Completed DivHistory population; inserted columns for 5- and 10-year % change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</si>
  <si>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</si>
  <si>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</si>
  <si>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</si>
  <si>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</si>
  <si>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</si>
  <si>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</si>
  <si>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</si>
  <si>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</si>
  <si>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</si>
  <si>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</si>
  <si>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</si>
  <si>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</si>
  <si>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</si>
  <si>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</si>
  <si>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</si>
  <si>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</si>
  <si>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</si>
  <si>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</si>
  <si>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</si>
  <si>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Community Trust Banc.</t>
  </si>
  <si>
    <t>CTBI</t>
  </si>
  <si>
    <t>Moved all companies with streaks of 10-14 years to Contenders tab and filled columns</t>
  </si>
  <si>
    <t>Added Investors Real Estate Trust (39 years) to Champions, DivHistory, Web Links tabs</t>
  </si>
  <si>
    <t>First Financial Corp.</t>
  </si>
  <si>
    <t>THFF</t>
  </si>
  <si>
    <t>Added BancorpSouth Inc. (div. increased for 25 straight years)</t>
  </si>
  <si>
    <t>Deleted Teppco Partners from Contenders tab (acq. by Enterprise Products Partners completed)</t>
  </si>
  <si>
    <t>Added F.N.B. Corp. (div. increased for 37 straight years; "Alternator" company)</t>
  </si>
  <si>
    <t>Added Bowl America Class A (div. increased for 37 straight years)</t>
  </si>
  <si>
    <t>Added Contenders section to DivHistory tab and began population</t>
  </si>
  <si>
    <t>Added Community Trust Bancorp (div. increased for 28 straight years)</t>
  </si>
  <si>
    <t>Deleted Glacier Bancorp from Contenders tab (4 divs. pd. 2009 = 2008)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</si>
  <si>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</si>
  <si>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</si>
  <si>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</si>
  <si>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</si>
  <si>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</si>
  <si>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</si>
  <si>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</si>
  <si>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</si>
  <si>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</si>
  <si>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</si>
  <si>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</si>
  <si>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</si>
  <si>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</si>
  <si>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</si>
  <si>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</si>
  <si>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Deleted Cedar Fair LP from Contenders tab (div. reduced)</t>
  </si>
  <si>
    <t>Deleted SunTrust Banks from Contenders tab (div. reduced)</t>
  </si>
  <si>
    <t>Paints</t>
  </si>
  <si>
    <t>Tools/Security Products</t>
  </si>
  <si>
    <t>Food-Wholesale</t>
  </si>
  <si>
    <t>Apparel</t>
  </si>
  <si>
    <t>Electronics-Wholesale</t>
  </si>
  <si>
    <t>Drugstores</t>
  </si>
  <si>
    <t>Insurance/Bus. Services</t>
  </si>
  <si>
    <t>Footwear</t>
  </si>
  <si>
    <t>Added Industry column and averages for yield and dividend increase percentage</t>
  </si>
  <si>
    <t>Deleted BB&amp;T Corp. (div. reduced)</t>
  </si>
  <si>
    <t>Deleted Otter Tail Corp. (4 divs. pd. 2009 = 2008)</t>
  </si>
  <si>
    <t>(Champions list drops below 100)</t>
  </si>
  <si>
    <t>Deleted Trustmark Corp. (4 divs. pd. 2009 = 2008)</t>
  </si>
  <si>
    <t>Sent e-mails to IR Depts. at all unconfirmed companies requesting confirmation/correction</t>
  </si>
  <si>
    <t>Entered (IR) in Blue to indicate that no response was received.</t>
  </si>
  <si>
    <t>U.S. Dividend Champions Jan08 posted at www.dripinvesting.org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</si>
  <si>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</si>
  <si>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</si>
  <si>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</si>
  <si>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</si>
  <si>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</si>
  <si>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Deleted Masco Corp. (div. reduced)</t>
  </si>
  <si>
    <t>Changed file name format to reflect specific date of update (yymmdd)</t>
  </si>
  <si>
    <t>Corrected Teleflex Inc. note; not being acquired; DRIP changed to Yes</t>
  </si>
  <si>
    <t>Replaced 5- and 10-year Average Annual Dividend Increase with CAGR on DivHistory tab</t>
  </si>
  <si>
    <t>Deleted La-Z-Boy (div. reduced)</t>
  </si>
  <si>
    <t>U.S. Dividend Challengers</t>
  </si>
  <si>
    <t>Consecutive Years of Higher Dividends (per company)</t>
  </si>
  <si>
    <t>Deleted State Street Corp., Wilmington Trust (divs. reduced)</t>
  </si>
  <si>
    <t>Albemarle Corp.</t>
  </si>
  <si>
    <t>ALB</t>
  </si>
  <si>
    <t>Buckeye Partners LP</t>
  </si>
  <si>
    <t>BPL</t>
  </si>
  <si>
    <t>Added Albemarle (16 years) and Buckeye Partners (15) to Contenders tab</t>
  </si>
  <si>
    <t>Adjusted Questar current dividend and history for QEP spin-off</t>
  </si>
  <si>
    <t>Dates in Red (right-aligned) indicate last increase more than a year ago (Ex-Div Date)</t>
  </si>
  <si>
    <t>Changed Date text to Green for companies expected to announce increase in next 30 days</t>
  </si>
  <si>
    <t>Added Notation to Teppco Partners (Contender-being acquired by Enterprise Products Partners)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</si>
  <si>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</si>
  <si>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</si>
  <si>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</si>
  <si>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</si>
  <si>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</si>
  <si>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</si>
  <si>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Averages for</t>
  </si>
  <si>
    <t>Added Average Price and Comparison to Last Month at bottom</t>
  </si>
  <si>
    <t>U.S. Dividend Champions 080229 posted at www.dripinvesting.org</t>
  </si>
  <si>
    <t>DRIP Fees</t>
  </si>
  <si>
    <t>U.S. Dividend Champions 081231 posted at www.dripinvesting.org</t>
  </si>
  <si>
    <t>Deleted Avery Dennison (div. reduced)</t>
  </si>
  <si>
    <t>Deleted DRIP w/SPP column as unnecessary (Y/N implied by DRIP Fees columns)</t>
  </si>
  <si>
    <t>companies at 3/31/08</t>
  </si>
  <si>
    <t>companies at 2/29/08</t>
  </si>
  <si>
    <t>companies at 1/31/08</t>
  </si>
  <si>
    <t>U.S. Dividend Champions 080331 posted at www.dripinvesting.org</t>
  </si>
  <si>
    <t>Lincoln Electric Holdings</t>
  </si>
  <si>
    <t>NuStar GP Holdings LLC</t>
  </si>
  <si>
    <t>NSH</t>
  </si>
  <si>
    <t>Acme United Corp.</t>
  </si>
  <si>
    <t>ACU</t>
  </si>
  <si>
    <t>Delphi Financial Group</t>
  </si>
  <si>
    <t>DFG</t>
  </si>
  <si>
    <t>Agriculture</t>
  </si>
  <si>
    <t>LECO</t>
  </si>
  <si>
    <t>Stanley Black &amp; Decker</t>
  </si>
  <si>
    <t>Added Lincoln Electric Holdings to Contenders tab (15 years)</t>
  </si>
  <si>
    <t>Deleted Hillenbrand Industries (split into Hill-Rom (HRC) and Hillenbrand Inc. (HI))</t>
  </si>
  <si>
    <t>Note removed from Myers Industries (takeover by GS Capital cancelled)</t>
  </si>
  <si>
    <t>Note added to Wrigley (agreed to be acquired by Mars Inc.)</t>
  </si>
  <si>
    <t>ADR-Israel</t>
  </si>
  <si>
    <t>U.S. Dividend Champions 080430 posted at www.dripinvesting.org</t>
  </si>
  <si>
    <t>Adj/Stock Div</t>
  </si>
  <si>
    <t>U.S. Dividend Champions 080530 posted at www.dripinvesting.org</t>
  </si>
  <si>
    <t>Combined Source(s) into one column (PR=Press Release; WS=Web Site; IR=IR Response)</t>
  </si>
  <si>
    <t>Deleted Fifth Third Bancorp, KeyCorp (divs. reduced)</t>
  </si>
  <si>
    <t>U.S. Dividend Champions 080630 posted at www.dripinvesting.org</t>
  </si>
  <si>
    <t>Deleted Regions Financial (div. reduced)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</si>
  <si>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</si>
  <si>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</si>
  <si>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</si>
  <si>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U.S. Dividend Champions 080731 posted at www.dripinvesting.org</t>
  </si>
  <si>
    <t>U.S. Dividend Champions 080831 posted at www.dripinvesting.org</t>
  </si>
  <si>
    <t>Deleted Synovus Financial (div. reduced)</t>
  </si>
  <si>
    <t>Corrected Harleysville National (HNBC) info (no increase since late 2006)</t>
  </si>
  <si>
    <t>Harleysville Group</t>
  </si>
  <si>
    <t>Donaldson Company</t>
  </si>
  <si>
    <t>International Flavors &amp; Fragrances</t>
  </si>
  <si>
    <t>IFF</t>
  </si>
  <si>
    <t>Crane Company</t>
  </si>
  <si>
    <t>Deleted Vulcan Materials from Contenders tab (div. reduced)</t>
  </si>
  <si>
    <t>HGIC</t>
  </si>
  <si>
    <t>DCI</t>
  </si>
  <si>
    <t>Added Tab for Contenders - companies nearing eligibility</t>
  </si>
  <si>
    <t>U.S. Dividend Champions 080930 posted at www.dripinvesting.org</t>
  </si>
  <si>
    <t>http://dripinvesting.org/Tools/Tools.htm</t>
  </si>
  <si>
    <t>End-of-month update at:</t>
  </si>
  <si>
    <t>Added link to www.dripinvesting.org (Tools page) at top of heading</t>
  </si>
  <si>
    <t>Deleted Susquehanna Bancshares (div. reduced)</t>
  </si>
  <si>
    <t>Deleted Bank of America, Comerica (divs. reduced)</t>
  </si>
  <si>
    <t>Deleted EnergySouth, Wrigley (acquisitions completed)</t>
  </si>
  <si>
    <t>Atmos Energy</t>
  </si>
  <si>
    <t>ATO</t>
  </si>
  <si>
    <t>BancorpSouth Inc.</t>
  </si>
  <si>
    <t>BXS</t>
  </si>
  <si>
    <t>U.S. Dividend Champions 081128 posted at www.dripinvesting.org</t>
  </si>
  <si>
    <t>Brady Corp.</t>
  </si>
  <si>
    <t>BRC</t>
  </si>
  <si>
    <t>Chevron Corp.</t>
  </si>
  <si>
    <t>CVX</t>
  </si>
  <si>
    <t>Deleted LCNB Corp. from Contenders tab (4 divs. pd. 2009 = 2008)</t>
  </si>
  <si>
    <t>HCP Inc.</t>
  </si>
  <si>
    <t>HCP</t>
  </si>
  <si>
    <t>McCormick &amp; Co.</t>
  </si>
  <si>
    <t>MKC</t>
  </si>
  <si>
    <t>FY Streak</t>
  </si>
  <si>
    <t>ENB</t>
  </si>
  <si>
    <t>ADR-Canada</t>
  </si>
  <si>
    <t>Enbridge Inc.</t>
  </si>
  <si>
    <t>Imperial Oil Ltd.</t>
  </si>
  <si>
    <t>IMO</t>
  </si>
  <si>
    <t>Added Imperial Oil Ltd. to Contenders tab (18 years)</t>
  </si>
  <si>
    <t>PartnerRe Limited</t>
  </si>
  <si>
    <t>PRE</t>
  </si>
  <si>
    <t>ADR-Bermuda</t>
  </si>
  <si>
    <t>Added PartnerRe Limited to Contenders tab (17 years)</t>
  </si>
  <si>
    <t>RenaissanceRe Holdings</t>
  </si>
  <si>
    <t>RNR</t>
  </si>
  <si>
    <t>Added Enbridge Inc. and RenaissanceRe Holdings to Contenders tab (15 years)</t>
  </si>
  <si>
    <t>Mercury General Corp.</t>
  </si>
  <si>
    <t>MCY</t>
  </si>
  <si>
    <t>NC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</si>
  <si>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</si>
  <si>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</si>
  <si>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</si>
  <si>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</si>
  <si>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</si>
  <si>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</si>
  <si>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</si>
  <si>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</si>
  <si>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</si>
  <si>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</si>
  <si>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Deleted Lincoln National (div. reduced)</t>
  </si>
  <si>
    <t>U.S. Dividend Champions 081031 posted at www.dripinvesting.org</t>
  </si>
  <si>
    <t>Deleted U.S. Bancorp (div. reduced)</t>
  </si>
  <si>
    <t>Added Average Price and Comparison to Last Year at bottom</t>
  </si>
  <si>
    <t>Deleted Hershey Company (4 divs. pd. 2009 = 2008)</t>
  </si>
  <si>
    <t>Bob Evans Farms</t>
  </si>
  <si>
    <t>BOBE</t>
  </si>
  <si>
    <t>companies at 12/31/08</t>
  </si>
  <si>
    <t>companies at 10/31/08</t>
  </si>
  <si>
    <t>Gentex Corp.</t>
  </si>
  <si>
    <t>GNTX</t>
  </si>
  <si>
    <t>Overseas Shipholding Group Inc.</t>
  </si>
  <si>
    <t>OSG</t>
  </si>
  <si>
    <t>New Alliance Bancshares Inc.</t>
  </si>
  <si>
    <t>NAL</t>
  </si>
  <si>
    <t>Corn Products International Inc.</t>
  </si>
  <si>
    <t>CPO</t>
  </si>
  <si>
    <t>Trinity Industries Inc.</t>
  </si>
  <si>
    <t>TRN</t>
  </si>
  <si>
    <t>W.R. Berkley Corp.</t>
  </si>
  <si>
    <t>WRB</t>
  </si>
  <si>
    <t>International Speedway Corp.</t>
  </si>
  <si>
    <t>ISCA</t>
  </si>
  <si>
    <t>Nationwide Health Properties Inc.</t>
  </si>
  <si>
    <t>NHP</t>
  </si>
  <si>
    <t>companies at 9/30/08</t>
  </si>
  <si>
    <t>companies at 7/31/08</t>
  </si>
  <si>
    <t>companies at 6/30/08</t>
  </si>
  <si>
    <t>companies at 4/30/08</t>
  </si>
  <si>
    <t>NextEra Energy</t>
  </si>
  <si>
    <t>NEE</t>
  </si>
  <si>
    <t>Changed FPL Group (FPL) to NextEra Energy (NEE) on Contenders tab</t>
  </si>
  <si>
    <t>Deleted Old National Bancorp (div. reduced)</t>
  </si>
  <si>
    <t>ACE Limited</t>
  </si>
  <si>
    <t>ACE</t>
  </si>
  <si>
    <t>(and U.S.-traded American Depository Receipts)</t>
  </si>
  <si>
    <t>Added subtitle to include U.S.-traded American Depository Receipts (ADRs)</t>
  </si>
  <si>
    <t>Harleysville Savings</t>
  </si>
  <si>
    <t>HARL</t>
  </si>
  <si>
    <t>Added Harleysville Savings to Contenders tab (22 years)</t>
  </si>
  <si>
    <t>Deleted Valley National Bancorp from Contenders tab (Adj. Div. Lower)</t>
  </si>
  <si>
    <t>Completed population of additional columns, formulas on Contenders tab</t>
  </si>
  <si>
    <t>Added Summary/average line to Contenders tab</t>
  </si>
  <si>
    <t>Reinstated Altria Group (Divs. increased from adj. amts. after Kraft '07 and PM Int'l '08 spin-offs)</t>
  </si>
  <si>
    <t>Added Price, Annual Dividend, and Yield columns to Contenders tab</t>
  </si>
  <si>
    <t>Also Class B</t>
  </si>
  <si>
    <t>Deleted Web Links tab due to limited usefulness; saved 30k per file</t>
  </si>
  <si>
    <t>Replaced Source(s) column with Quarterly Schedule on Champions, Contenders tabs</t>
  </si>
  <si>
    <t>Inserted Sequence column next to No./Years on Champions, Conteners, Challengers tabs</t>
  </si>
  <si>
    <t>use. The initial goal was to identify companies that had increased their dividend in at least 25 consecutive years. But that</t>
  </si>
  <si>
    <t>definition was broadened to include additional companies that had paid higher dividends (without necessarily having</t>
  </si>
  <si>
    <t>straight years. Unless it is clear that a streak is shorter, the number of years shown will coincide with statement(s) by the</t>
  </si>
  <si>
    <t>company itself, hence the "(Per Company)" sub-title is included. Some notable sub-groups include:</t>
  </si>
  <si>
    <t>their dividend for 10-24 straight years and (under the Challengers tab) companies that have increased their dividend for 5-9</t>
  </si>
  <si>
    <t>"The Foreigners"</t>
  </si>
  <si>
    <t>are companies that have dividend growth streaks, in U.S. dollar terms, and trade on a U.S. Exchange</t>
  </si>
  <si>
    <t>as ADRs (American Depository Receipts).</t>
  </si>
  <si>
    <t>Percentage increases of 2% or less are highlighted in Red.</t>
  </si>
  <si>
    <t>dividend and share price growth may be limited.</t>
  </si>
  <si>
    <t>are companies that appear to follow a pattern of increasing their dividend only in alternating years, but</t>
  </si>
  <si>
    <t>do so in mid-year, so that the total paid (per share) is higher every year. An example follows:</t>
  </si>
  <si>
    <t>quarter cent, or one cent per share on an annual basis. Generally, these are utilities with impressive streaks. But since profits</t>
  </si>
  <si>
    <t>are limited by regulators, they may not declare substantial dividend increases. Although they typically offer relatively high yields,</t>
  </si>
  <si>
    <t>were differences between the length of the streak shown by outside sources and what was stated in company literature. Usually,</t>
  </si>
  <si>
    <t>may not always result in accurate adjustment of prior dividends. This is especially true if the split were</t>
  </si>
  <si>
    <t>at a ratio of 6-for-5 or higher, or if a stock dividend of 5% or less was paid. In some cases, a firm states that it is "maintaining"</t>
  </si>
  <si>
    <t>available to the general public. Also, thanks to Seeking Alpha Contributors Dividends4Life, Dividend Growth Investor, and others</t>
  </si>
  <si>
    <t>for their valuable info and assistance. And finally, thanks to George L. Smyth for running the non-profit message boards at</t>
  </si>
  <si>
    <t>Hopefully, it can continue to be updated on a monthly basis there. Please post comments/questions on its U.S. DRIPs board.</t>
  </si>
  <si>
    <t>Most recent increase dates older than one year are highlighted in Red.</t>
  </si>
  <si>
    <t>Most recent Increases expected to be repeated next month are highlighted in Green.</t>
  </si>
  <si>
    <t>Updated Noted tab for recent changes, additions</t>
  </si>
  <si>
    <t>represents the number of consecutive years of higher dividends. An adjacent column orders all listed</t>
  </si>
  <si>
    <t>companies in sequence, from longest (#1) to shortest streak, running from Champions to Contenders to Challengers.</t>
  </si>
  <si>
    <t>No. Yrs</t>
  </si>
  <si>
    <t>enrolling. Complete information about all available DRIPs can be found at www.directinvesting.com.</t>
  </si>
  <si>
    <t>Disclosure:</t>
  </si>
  <si>
    <t>As shown below, I am employed by The Moneypaper Inc., which operates that web site and is affiliated with Temper</t>
  </si>
  <si>
    <t>Enrollment Service, which facilitates DRIP enrollment. This is not meant as a sales pitch!</t>
  </si>
  <si>
    <t>BF-B</t>
  </si>
  <si>
    <t>Beverages-Alcoholic</t>
  </si>
  <si>
    <t>Also Class A</t>
  </si>
  <si>
    <t>Brown-Forman Class B</t>
  </si>
  <si>
    <t>Added Brown-Forman Class B (div. increased for 25th straight year)</t>
  </si>
  <si>
    <t>Knight Transportation Inc.</t>
  </si>
  <si>
    <t>KNX</t>
  </si>
  <si>
    <t>Carpenter Technology Corp.</t>
  </si>
  <si>
    <t>CRS</t>
  </si>
  <si>
    <t>Methanex Corp.</t>
  </si>
  <si>
    <t>MEOH</t>
  </si>
  <si>
    <t>Sensient Technologies Corp.</t>
  </si>
  <si>
    <t>SXT</t>
  </si>
  <si>
    <t>Analog Devices Inc.</t>
  </si>
  <si>
    <t>ADI</t>
  </si>
  <si>
    <t>National Semiconductor Corp.</t>
  </si>
  <si>
    <t>NSM</t>
  </si>
  <si>
    <t>MOCON Inc.</t>
  </si>
  <si>
    <t>MOCO</t>
  </si>
  <si>
    <t>United Community Bancorp</t>
  </si>
  <si>
    <t>UCBA</t>
  </si>
  <si>
    <t>Cracker Barrel Old Country</t>
  </si>
  <si>
    <t>CBRL</t>
  </si>
  <si>
    <t>GATX Corp.</t>
  </si>
  <si>
    <t>GMT</t>
  </si>
  <si>
    <t>Landmark Bancorp Inc.</t>
  </si>
  <si>
    <t>LARK</t>
  </si>
  <si>
    <t>NB&amp;T Financial Group Inc.</t>
  </si>
  <si>
    <t>NBTF</t>
  </si>
  <si>
    <t>Transmontaigne Partners LP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</si>
  <si>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</si>
  <si>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</si>
  <si>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</si>
  <si>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</si>
  <si>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</si>
  <si>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</si>
  <si>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</si>
  <si>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</si>
  <si>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Added UMB Financial Corp. to Contenders tab (19 years)</t>
  </si>
  <si>
    <t>Pall Corp.</t>
  </si>
  <si>
    <t>PLL</t>
  </si>
  <si>
    <t>Wisconsin Energy</t>
  </si>
  <si>
    <t>WEC</t>
  </si>
  <si>
    <t>CVS Caremark</t>
  </si>
  <si>
    <t>CVS</t>
  </si>
  <si>
    <t>Norwood Financial</t>
  </si>
  <si>
    <t>NWFL</t>
  </si>
  <si>
    <t>Waste Management</t>
  </si>
  <si>
    <t>WM</t>
  </si>
  <si>
    <t>Citizens Holding Company</t>
  </si>
  <si>
    <t>CIZN</t>
  </si>
  <si>
    <t>Costco Wholesale</t>
  </si>
  <si>
    <t>COST</t>
  </si>
  <si>
    <t>Edison International</t>
  </si>
  <si>
    <t>EIX</t>
  </si>
  <si>
    <t>Torchmark Corp.</t>
  </si>
  <si>
    <t>TMK</t>
  </si>
  <si>
    <t>Yum! Brands Inc.</t>
  </si>
  <si>
    <t>YUM</t>
  </si>
  <si>
    <t>Lockheed Martin</t>
  </si>
  <si>
    <t>LMT</t>
  </si>
  <si>
    <t>Texas Instruments</t>
  </si>
  <si>
    <t>TXN</t>
  </si>
  <si>
    <t>Harris Corp.</t>
  </si>
  <si>
    <t>HRS</t>
  </si>
  <si>
    <t>Teche Holding Co.</t>
  </si>
  <si>
    <t>TSH</t>
  </si>
  <si>
    <t>Verizon Communications</t>
  </si>
  <si>
    <t>VZ</t>
  </si>
  <si>
    <t>Consolidated Water Co.</t>
  </si>
  <si>
    <t>CWCO</t>
  </si>
  <si>
    <t>Delta Natural Gas</t>
  </si>
  <si>
    <t>DGAS</t>
  </si>
  <si>
    <t>Equity LifeStyle Properties</t>
  </si>
  <si>
    <t>ELS</t>
  </si>
  <si>
    <t>Hawkins Inc.</t>
  </si>
  <si>
    <t>HWKN</t>
  </si>
  <si>
    <t>Senior Housing Properties Trust</t>
  </si>
  <si>
    <t>SNH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</si>
  <si>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</si>
  <si>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</si>
  <si>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</si>
  <si>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</si>
  <si>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</si>
  <si>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</si>
  <si>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Dividends Paid by Year</t>
  </si>
  <si>
    <t>Teekay LNG Partners LP</t>
  </si>
  <si>
    <t>TGP</t>
  </si>
  <si>
    <t>Kraft Foods</t>
  </si>
  <si>
    <t>KFT</t>
  </si>
  <si>
    <t>Inergy LP</t>
  </si>
  <si>
    <t>NRGY</t>
  </si>
  <si>
    <t>Added DivHistory tab; began population</t>
  </si>
  <si>
    <t>Amounts in Red indicate no increase during year</t>
  </si>
  <si>
    <t>(excluding Special/Extra Dividends)</t>
  </si>
  <si>
    <t>Changed General Dynamics streak from 17 to 19 years on Contenders tab per Yahoo data</t>
  </si>
  <si>
    <t xml:space="preserve">     DGR**</t>
  </si>
  <si>
    <t>**DGR=Dividend Growth Rate</t>
  </si>
  <si>
    <t>Renamed CAGR to DGR (Dividend Growth Rate) on DivHistory tab</t>
  </si>
  <si>
    <t>Began additional population of Challengers tab per online research</t>
  </si>
  <si>
    <t>Deleted F.N.B. Corp. (div. reduced)</t>
  </si>
  <si>
    <t>RGC Resources Inc.</t>
  </si>
  <si>
    <t>RGCO</t>
  </si>
  <si>
    <t>Bank of Marin Bancorp</t>
  </si>
  <si>
    <t>BMRC</t>
  </si>
  <si>
    <t>Westlake Chemical Corp.</t>
  </si>
  <si>
    <t>WLK</t>
  </si>
  <si>
    <t>ITC Holdings Corp.</t>
  </si>
  <si>
    <t>ITC</t>
  </si>
  <si>
    <t>Comfort Systems USA Inc.</t>
  </si>
  <si>
    <t>FIX</t>
  </si>
  <si>
    <t>VLGEA</t>
  </si>
  <si>
    <t>Village Super Market Inc.</t>
  </si>
  <si>
    <t>J&amp;J Snack Foods Corp.</t>
  </si>
  <si>
    <t>JJSF</t>
  </si>
  <si>
    <t>Teekay Corp.</t>
  </si>
  <si>
    <t>TK</t>
  </si>
  <si>
    <t>Ritchie Brothers Auctioneers Inc.</t>
  </si>
  <si>
    <t>RBA</t>
  </si>
  <si>
    <t>Molex Inc.</t>
  </si>
  <si>
    <t>MOLX</t>
  </si>
  <si>
    <t>Added Web Links tab for companies' Yahoo! Summary page, IR Page, DRIP Prospectus</t>
  </si>
  <si>
    <t>United Bankshares Inc.</t>
  </si>
  <si>
    <t>UBSI</t>
  </si>
  <si>
    <t>Deleted Harleysville National (div. unchanged for two full calendar years: 2007, 2008)</t>
  </si>
  <si>
    <t>Deleted National Penn Bancshares (div. reduced)</t>
  </si>
  <si>
    <t>Moved Travelers Companies from Contenders to Challengers (2004 div cut re: merger)</t>
  </si>
  <si>
    <t>Deleted FirstMerit Corp.(div. unchanged for two full calendar years: 2007, 2008)</t>
  </si>
  <si>
    <t>Changed Questar Corp. to Questar Resources and added notation re: QEP Spin-off</t>
  </si>
  <si>
    <t>Altria Group Inc.</t>
  </si>
  <si>
    <t>MO</t>
  </si>
  <si>
    <t>CR</t>
  </si>
  <si>
    <t>K</t>
  </si>
  <si>
    <t>Div</t>
  </si>
  <si>
    <t>NuStar Energy LP</t>
  </si>
  <si>
    <t>NS</t>
  </si>
  <si>
    <t>Energy Transfer Equity LP</t>
  </si>
  <si>
    <t>ETE</t>
  </si>
  <si>
    <t>DCP Midstream Partners LP</t>
  </si>
  <si>
    <t>DPM</t>
  </si>
  <si>
    <t>Buckeye GP Holdings LP</t>
  </si>
  <si>
    <t>BGH</t>
  </si>
  <si>
    <t>Noble Corp.</t>
  </si>
  <si>
    <t>NE</t>
  </si>
  <si>
    <t>Chesapeake Energy Corp.</t>
  </si>
  <si>
    <t>CHK</t>
  </si>
  <si>
    <t>Noble Energy Inc.</t>
  </si>
  <si>
    <t>NBL</t>
  </si>
  <si>
    <t>New Jersey Resources</t>
  </si>
  <si>
    <t>NJR</t>
  </si>
  <si>
    <t>Added New Jersey Resources to Contenders tab (15 years)</t>
  </si>
  <si>
    <t>Polaris Industries</t>
  </si>
  <si>
    <t>PII</t>
  </si>
  <si>
    <t>Norfolk Southern</t>
  </si>
  <si>
    <t>NSC</t>
  </si>
  <si>
    <t>Added Polaris Industries to Contenders tab (15 years)</t>
  </si>
  <si>
    <t>Deleted State Auto Financial from Contenders tab (4 divs. pd. 2009 = 2008)</t>
  </si>
  <si>
    <t>Deleted Northern Trust from Contenders tab (4 divs. pd. 2009 = 2008)</t>
  </si>
  <si>
    <t>Deleted General Electric (div. reduced)</t>
  </si>
  <si>
    <t>U.S. Dividend Champions 090227 posted at www.dripinvesting.org</t>
  </si>
  <si>
    <t>Deleted Wells Fargo &amp; Co. from Contenders tab (div. reduced)</t>
  </si>
  <si>
    <t>Computer Services Inc.</t>
  </si>
  <si>
    <t>CSVI</t>
  </si>
  <si>
    <t>MSC Industrial Direct Co. Inc.</t>
  </si>
  <si>
    <t>MSM</t>
  </si>
  <si>
    <t>Bunge Limited</t>
  </si>
  <si>
    <t>BG</t>
  </si>
  <si>
    <t>Birner Dental Management Svcs</t>
  </si>
  <si>
    <t>BDMS</t>
  </si>
  <si>
    <t>Astro-Med Inc.</t>
  </si>
  <si>
    <t>ALOT</t>
  </si>
  <si>
    <t>Gap Inc.</t>
  </si>
  <si>
    <t>GPS</t>
  </si>
  <si>
    <t>Compass Minerals International</t>
  </si>
  <si>
    <t>CMP</t>
  </si>
  <si>
    <t>SCANA Corp.</t>
  </si>
  <si>
    <t>SCG</t>
  </si>
  <si>
    <t>Completed population of Web Links tab</t>
  </si>
  <si>
    <t>CenturyLink Inc.</t>
  </si>
  <si>
    <t>Changed name CenturyTel to CenturyLink following completion of merger with Embarq</t>
  </si>
  <si>
    <t>Boardwalk Pipeline Partners LP</t>
  </si>
  <si>
    <t>BWP</t>
  </si>
  <si>
    <t>Alliance Holdings GP LP</t>
  </si>
  <si>
    <t>AHGP</t>
  </si>
  <si>
    <t>Williams Partners LP</t>
  </si>
  <si>
    <t>WPZ</t>
  </si>
  <si>
    <t>Republic Services Inc.</t>
  </si>
  <si>
    <t>RSG</t>
  </si>
  <si>
    <t>MXIM</t>
  </si>
  <si>
    <t>Maxim Integrated Products</t>
  </si>
  <si>
    <t>Annual Div.</t>
  </si>
  <si>
    <t>companies at 8/31/10</t>
  </si>
  <si>
    <t>(Companies that are nearing qualification fas Dividend Contenders)</t>
  </si>
  <si>
    <t>(Companies that are nearing qualification as Dividend Champions )</t>
  </si>
  <si>
    <t>U.S.DividendChampions posted at www.dripinvesting.org</t>
  </si>
  <si>
    <t>Progress Energy</t>
  </si>
  <si>
    <t>PGN</t>
  </si>
  <si>
    <t>Added Progress Energy to Contenders tab (21 years)</t>
  </si>
  <si>
    <t>Harsco Corp.</t>
  </si>
  <si>
    <t>HSC</t>
  </si>
  <si>
    <t>companies at 6/30/10</t>
  </si>
  <si>
    <t>companies at 7/31/09</t>
  </si>
  <si>
    <t>Added Harsco Corp. to Contenders tab (16 years)</t>
  </si>
  <si>
    <t>United Technologies</t>
  </si>
  <si>
    <t>UTX</t>
  </si>
  <si>
    <t>Streak w/Extra</t>
  </si>
  <si>
    <t>Added United Technologies to Contenders tab (16 years)</t>
  </si>
  <si>
    <t>Teva Pharmaceutical Industries</t>
  </si>
  <si>
    <t>TEVA</t>
  </si>
  <si>
    <t>Deleted S&amp;T Bancorp from Contenders tab (div. reduced)</t>
  </si>
  <si>
    <t>NACCO Industries</t>
  </si>
  <si>
    <t>Deleted Legg Mason (div. reduced)</t>
  </si>
  <si>
    <t>This listing was inspired by the efforts of several individuals and is intended to be freely distributed for individual, non-comercial</t>
  </si>
  <si>
    <t>increased the quarterly rate in every calendar year. Also included (under the Contenders tab) are companies that have increased</t>
  </si>
  <si>
    <t>companies at 6/30/09</t>
  </si>
  <si>
    <t>companies at 5/29/09</t>
  </si>
  <si>
    <t>companies at 4/30/09</t>
  </si>
  <si>
    <t>companies at 3/31/09</t>
  </si>
  <si>
    <t>companies at 2/27/09</t>
  </si>
  <si>
    <t>companies at 1/30/09</t>
  </si>
  <si>
    <t>Deleted HNI Corp. from Contenders tab (4 divs. pd. 2009 = 2008)</t>
  </si>
  <si>
    <t>Changed Gorman-Rupp streak from 35 to 37 years (during 2009) per company press release</t>
  </si>
  <si>
    <t>International Business Machines</t>
  </si>
  <si>
    <t>IBM</t>
  </si>
  <si>
    <t>Added International Business Machines to Contenders tab (15 years)</t>
  </si>
  <si>
    <t>are companies that typically increase their quarterly payout by a fraction of a penny, often as little as one-</t>
  </si>
  <si>
    <t>might cause some sources to drop a company from a listing such as this one. For example, if a firm</t>
  </si>
  <si>
    <t>Changed 5- and 10-year % Change to Average % Change on DivHistory tab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</si>
  <si>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</si>
  <si>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</si>
  <si>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Deleted Peoples Bancorp OH (div. reduced)</t>
  </si>
  <si>
    <t>Deleted Florida Public Utilities (acq. by Chesapeake Utilities completed)</t>
  </si>
  <si>
    <t>Deleted Wesbanco Inc. from Contenders tab (div. reduced)</t>
  </si>
  <si>
    <t>Alterra Capital Holdings Ltd.</t>
  </si>
  <si>
    <t>ALTE</t>
  </si>
  <si>
    <t>Deere &amp; Company</t>
  </si>
  <si>
    <t>DE</t>
  </si>
  <si>
    <t>FedEx Corp.</t>
  </si>
  <si>
    <t>FDX</t>
  </si>
  <si>
    <t>Flowers Foods</t>
  </si>
  <si>
    <t>FLO</t>
  </si>
  <si>
    <t>Greif Inc. A</t>
  </si>
  <si>
    <t>GEF</t>
  </si>
  <si>
    <t>H.J.Heinz Co.</t>
  </si>
  <si>
    <t>HNZ</t>
  </si>
  <si>
    <t>Safeway Inc.</t>
  </si>
  <si>
    <t>SWY</t>
  </si>
  <si>
    <t>Tiffany &amp; Company</t>
  </si>
  <si>
    <t>TIF</t>
  </si>
  <si>
    <t>Westar Energy</t>
  </si>
  <si>
    <t>WR</t>
  </si>
  <si>
    <t>Williams Companies</t>
  </si>
  <si>
    <t>WMB</t>
  </si>
  <si>
    <t>Xcel Energy</t>
  </si>
  <si>
    <t>XEL</t>
  </si>
  <si>
    <t>ConocoPhillips</t>
  </si>
  <si>
    <t>COP</t>
  </si>
  <si>
    <t>PG&amp;E Corp.</t>
  </si>
  <si>
    <t>PCG</t>
  </si>
  <si>
    <t>Qualcomm Inc.</t>
  </si>
  <si>
    <t>QCOM</t>
  </si>
  <si>
    <t>Raytheon Company</t>
  </si>
  <si>
    <t>RTN</t>
  </si>
  <si>
    <t>©2007-2010 All Rights Reserved. This listing is intended for personal, non-commercial use only.</t>
  </si>
  <si>
    <t>Added Challengers tab for streaks of up to 14 years</t>
  </si>
  <si>
    <t>American Greetings</t>
  </si>
  <si>
    <t>AM</t>
  </si>
  <si>
    <t>Andersons Inc. (The)</t>
  </si>
  <si>
    <t>MLP</t>
  </si>
  <si>
    <t>ANDE</t>
  </si>
  <si>
    <t>Auburn National Bancorp</t>
  </si>
  <si>
    <t>AUBN</t>
  </si>
  <si>
    <t>Avista Corp.</t>
  </si>
  <si>
    <t>AVA</t>
  </si>
  <si>
    <t>CSX Corp.</t>
  </si>
  <si>
    <t>CSX</t>
  </si>
  <si>
    <t>ITT Corp.</t>
  </si>
  <si>
    <t>ITT</t>
  </si>
  <si>
    <t>AGL Resources</t>
  </si>
  <si>
    <t>AGL</t>
  </si>
  <si>
    <t>DPL Inc.</t>
  </si>
  <si>
    <t>DPL</t>
  </si>
  <si>
    <t>Hasbro Inc.</t>
  </si>
  <si>
    <t>HAS</t>
  </si>
  <si>
    <t>Infinity Property &amp; Casualty</t>
  </si>
  <si>
    <t>IPCC</t>
  </si>
  <si>
    <t>CenterPoint Energy</t>
  </si>
  <si>
    <t>CNP</t>
  </si>
  <si>
    <t>Alliant Energy Corp.</t>
  </si>
  <si>
    <t>LNT</t>
  </si>
  <si>
    <t>Dominion Resources</t>
  </si>
  <si>
    <t>D</t>
  </si>
  <si>
    <t>Intel Corp.</t>
  </si>
  <si>
    <t>INTC</t>
  </si>
  <si>
    <t>Ohio Valley Banc Corp.</t>
  </si>
  <si>
    <t>OVBC</t>
  </si>
  <si>
    <t>Added Ohio Valley Banc Corp. to Contenders tab (15 years)</t>
  </si>
  <si>
    <t>ONEOK Inc.</t>
  </si>
  <si>
    <t>OKE</t>
  </si>
  <si>
    <t>Moved Contenders tab to left behind DivHistory tab</t>
  </si>
  <si>
    <t>reader Jacob Geller, who brought our attention to RPM International's claim to be one of 70 companies to have increased its</t>
  </si>
  <si>
    <t>First Financial Bankshares</t>
  </si>
  <si>
    <t>FFIN</t>
  </si>
  <si>
    <t>Added First Financial Bankshares to Contenders tab (23 years)</t>
  </si>
  <si>
    <t>Darden Restaurants</t>
  </si>
  <si>
    <t>DRI</t>
  </si>
  <si>
    <t>Occidental Petroleum</t>
  </si>
  <si>
    <t>OXY</t>
  </si>
  <si>
    <t>Suncor Energy Inc.</t>
  </si>
  <si>
    <t>SU</t>
  </si>
  <si>
    <t>Sempra Energy</t>
  </si>
  <si>
    <t>SRE</t>
  </si>
  <si>
    <t>Staples Inc.</t>
  </si>
  <si>
    <t>SPLS</t>
  </si>
  <si>
    <t>Axis Capital Holdings Ltd.</t>
  </si>
  <si>
    <t>AXS</t>
  </si>
  <si>
    <t>Added LCNB Corp. to Contenders tab (23 years)</t>
  </si>
  <si>
    <t>Daktronics Inc.</t>
  </si>
  <si>
    <t>DAKT</t>
  </si>
  <si>
    <t>Martin Midstream Partners LP</t>
  </si>
  <si>
    <t>MMLP</t>
  </si>
  <si>
    <t>Amcol International Corp.</t>
  </si>
  <si>
    <t>ACO</t>
  </si>
  <si>
    <t>Apogee Enterprises Inc.</t>
  </si>
  <si>
    <t>APOG</t>
  </si>
  <si>
    <t>Joy Global Inc.</t>
  </si>
  <si>
    <t>JOYG</t>
  </si>
  <si>
    <t>Southern Company</t>
  </si>
  <si>
    <t>SO</t>
  </si>
  <si>
    <t>CSS Industries Inc.</t>
  </si>
  <si>
    <t>CSS</t>
  </si>
  <si>
    <t>Foot Locker Inc.</t>
  </si>
  <si>
    <t>FL</t>
  </si>
  <si>
    <t>Buckle Inc.</t>
  </si>
  <si>
    <t>BKE</t>
  </si>
  <si>
    <t>Deleted Associated Banc-Corp (div. reduced)</t>
  </si>
  <si>
    <t>Qtly</t>
  </si>
  <si>
    <t>Sch</t>
  </si>
  <si>
    <t>C13</t>
  </si>
  <si>
    <t>C30</t>
  </si>
  <si>
    <t>A01</t>
  </si>
  <si>
    <t>C12</t>
  </si>
  <si>
    <t>C10</t>
  </si>
  <si>
    <t>C20</t>
  </si>
  <si>
    <t>B13</t>
  </si>
  <si>
    <t>A23</t>
  </si>
  <si>
    <t>A30</t>
  </si>
  <si>
    <t>C01</t>
  </si>
  <si>
    <t>C15</t>
  </si>
  <si>
    <t>C18</t>
  </si>
  <si>
    <t>C31</t>
  </si>
  <si>
    <t>A04</t>
  </si>
  <si>
    <t>A08</t>
  </si>
  <si>
    <t>A15</t>
  </si>
  <si>
    <t>A22</t>
  </si>
  <si>
    <t>B01</t>
  </si>
  <si>
    <t>B09</t>
  </si>
  <si>
    <t>B11</t>
  </si>
  <si>
    <t>B12</t>
  </si>
  <si>
    <t>B15</t>
  </si>
  <si>
    <t>B26</t>
  </si>
  <si>
    <t>C04</t>
  </si>
  <si>
    <t>C08</t>
  </si>
  <si>
    <t>C11</t>
  </si>
  <si>
    <t>C22</t>
  </si>
  <si>
    <t>C26</t>
  </si>
  <si>
    <t>A05</t>
  </si>
  <si>
    <t>A06</t>
  </si>
  <si>
    <t>A09</t>
  </si>
  <si>
    <t>B10</t>
  </si>
  <si>
    <t>B14</t>
  </si>
  <si>
    <t>B17</t>
  </si>
  <si>
    <t>B04</t>
  </si>
  <si>
    <t>B06</t>
  </si>
  <si>
    <t>C03</t>
  </si>
  <si>
    <t>C14</t>
  </si>
  <si>
    <t>C21</t>
  </si>
  <si>
    <t>A12</t>
  </si>
  <si>
    <t>A13</t>
  </si>
  <si>
    <t>Yrs</t>
  </si>
  <si>
    <t>Seq</t>
  </si>
  <si>
    <t>Mar</t>
  </si>
  <si>
    <t>A02</t>
  </si>
  <si>
    <t>B05</t>
  </si>
  <si>
    <t>B30</t>
  </si>
  <si>
    <t>A11</t>
  </si>
  <si>
    <t>C19</t>
  </si>
  <si>
    <t>B28</t>
  </si>
  <si>
    <t>B02</t>
  </si>
  <si>
    <t>C27</t>
  </si>
  <si>
    <t>B19</t>
  </si>
  <si>
    <t>A14</t>
  </si>
  <si>
    <t>A31</t>
  </si>
  <si>
    <t>B16</t>
  </si>
  <si>
    <t>B18</t>
  </si>
  <si>
    <t>B23</t>
  </si>
  <si>
    <t>C29</t>
  </si>
  <si>
    <t>A20</t>
  </si>
  <si>
    <t>A29</t>
  </si>
  <si>
    <t>B03</t>
  </si>
  <si>
    <t>B24</t>
  </si>
  <si>
    <t>C09</t>
  </si>
  <si>
    <t>B07</t>
  </si>
  <si>
    <t>B21</t>
  </si>
  <si>
    <t>B27</t>
  </si>
  <si>
    <t>A16</t>
  </si>
  <si>
    <t>B20</t>
  </si>
  <si>
    <t>B31</t>
  </si>
  <si>
    <t>C17</t>
  </si>
  <si>
    <t>Dec</t>
  </si>
  <si>
    <t>JnDe</t>
  </si>
  <si>
    <t>FbAu</t>
  </si>
  <si>
    <t>Mo</t>
  </si>
  <si>
    <t>JaJl</t>
  </si>
  <si>
    <t>Transportation</t>
  </si>
  <si>
    <t>Deleted EastGroup Properties from Contenders tab (4 divs. Pd. 2009 = 2008 per 3/31/08 Pay Date)</t>
  </si>
  <si>
    <t>Deleted Arthur J. Gallagher from Contenders tab (4 divs. Pd. 2010 = 2009)</t>
  </si>
  <si>
    <t>Aerospace/Defense</t>
  </si>
  <si>
    <t>Technology</t>
  </si>
  <si>
    <t>Building Materials</t>
  </si>
  <si>
    <t>Retail</t>
  </si>
  <si>
    <t>Added Industry column to Contenders tab and populated</t>
  </si>
  <si>
    <t>U.S. Dividend Contenders</t>
  </si>
  <si>
    <t>Duplicated Champions heading design to Contenders tab and added all other columns</t>
  </si>
  <si>
    <t>AlsoUBP@90%</t>
  </si>
  <si>
    <t>1Qdiv&lt;4Qdiv</t>
  </si>
  <si>
    <t>ADR-Switz.</t>
  </si>
  <si>
    <t>Semi-ann. Div</t>
  </si>
  <si>
    <t>Monthly Div</t>
  </si>
  <si>
    <t>Deleted Washington Federal (div. reduced)</t>
  </si>
  <si>
    <t>U.S. Dividend Champions 090130 posted at www.dripinvesting.org</t>
  </si>
  <si>
    <t>Highlighted in Red yields above 10%</t>
  </si>
  <si>
    <t>Deleted Fulton Financial (div. reduced)</t>
  </si>
  <si>
    <t>Nu Skin Enterprises Inc.</t>
  </si>
  <si>
    <t>NUS</t>
  </si>
  <si>
    <t>Novo Nordisk A/S</t>
  </si>
  <si>
    <t>NVO</t>
  </si>
  <si>
    <t>First Capital Inc.</t>
  </si>
  <si>
    <t>FCAP</t>
  </si>
  <si>
    <t>MarkWest Energy Partners LP</t>
  </si>
  <si>
    <t>MWE</t>
  </si>
  <si>
    <t>Smith &amp; Nephew plc</t>
  </si>
  <si>
    <t>SNN</t>
  </si>
  <si>
    <t>Steris Corp.</t>
  </si>
  <si>
    <t>STE</t>
  </si>
  <si>
    <t>Royal Dutch Shell A</t>
  </si>
  <si>
    <t>RDS-A</t>
  </si>
  <si>
    <t>Choice Hotels International</t>
  </si>
  <si>
    <t>CHH</t>
  </si>
  <si>
    <t>Penn Virginia Resource Partners LP</t>
  </si>
  <si>
    <t>PVR</t>
  </si>
  <si>
    <t>BHP Billiton plc</t>
  </si>
  <si>
    <t>BBL</t>
  </si>
  <si>
    <t>BHP Billiton Ltd.</t>
  </si>
  <si>
    <t>BHP</t>
  </si>
  <si>
    <t>Arch Coal Inc.</t>
  </si>
  <si>
    <t>ACI</t>
  </si>
  <si>
    <t>ExDiv</t>
  </si>
  <si>
    <t>QNB Corp.</t>
  </si>
  <si>
    <t>QNBC</t>
  </si>
  <si>
    <t>Canadian National Railway</t>
  </si>
  <si>
    <t>CNI</t>
  </si>
  <si>
    <t>Kinder Morgan Energy Partners</t>
  </si>
  <si>
    <t>KMP</t>
  </si>
  <si>
    <t>TJX Companies Inc.</t>
  </si>
  <si>
    <t>TJX</t>
  </si>
  <si>
    <t>S.Y. Bancorp Inc.</t>
  </si>
  <si>
    <t>SYBT</t>
  </si>
  <si>
    <t>Lakeland Financial</t>
  </si>
  <si>
    <t>LKFN</t>
  </si>
  <si>
    <t>Federated Investors Inc.</t>
  </si>
  <si>
    <t>FII</t>
  </si>
  <si>
    <t>Murphy Oil Corp.</t>
  </si>
  <si>
    <t>MUR</t>
  </si>
  <si>
    <t>Church &amp; Dwight</t>
  </si>
  <si>
    <t>CHD</t>
  </si>
  <si>
    <t>CNB Financial Corp.</t>
  </si>
  <si>
    <t>CCNE</t>
  </si>
  <si>
    <t>United Bancorp Inc.</t>
  </si>
  <si>
    <t>UBCP</t>
  </si>
  <si>
    <t>Cheviot Financial Corp.</t>
  </si>
  <si>
    <t>CHEV</t>
  </si>
  <si>
    <t>Silgan Holdings Inc.</t>
  </si>
  <si>
    <t>SLGN</t>
  </si>
  <si>
    <t>Getty Realty Corp.</t>
  </si>
  <si>
    <t>GTY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</si>
  <si>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</si>
  <si>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</si>
  <si>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</si>
  <si>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</si>
  <si>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</si>
  <si>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</si>
  <si>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</si>
  <si>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</si>
  <si>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</si>
  <si>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</si>
  <si>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Investors Real Estate Trust</t>
  </si>
  <si>
    <t>IRET</t>
  </si>
  <si>
    <t>NSTAR</t>
  </si>
  <si>
    <t>NST</t>
  </si>
  <si>
    <t>Graco Inc.</t>
  </si>
  <si>
    <t>GGG</t>
  </si>
  <si>
    <t>PPL Corp.</t>
  </si>
  <si>
    <t>PPL</t>
  </si>
  <si>
    <t>Owens &amp; Minor Inc.</t>
  </si>
  <si>
    <t>OMI</t>
  </si>
  <si>
    <t>EOG Resources Inc.</t>
  </si>
  <si>
    <t>EOG</t>
  </si>
  <si>
    <t>Enterprise Products Partners LP</t>
  </si>
  <si>
    <t>EPD</t>
  </si>
  <si>
    <t>Suburban Propane Partners LP</t>
  </si>
  <si>
    <t>SPH</t>
  </si>
  <si>
    <t>Republic Bancorp KY</t>
  </si>
  <si>
    <t>RBCAA</t>
  </si>
  <si>
    <t>W.P. Carey &amp; Co. LLC</t>
  </si>
  <si>
    <t>WPC</t>
  </si>
  <si>
    <t>WSFS Financial Corp.</t>
  </si>
  <si>
    <t>WSFS</t>
  </si>
  <si>
    <t>Block (H&amp;R) Inc.</t>
  </si>
  <si>
    <t>HRB</t>
  </si>
  <si>
    <t>Hudson City Bancorp</t>
  </si>
  <si>
    <t>HCBK</t>
  </si>
  <si>
    <t>Corporate Office Properties Trust</t>
  </si>
  <si>
    <t>OFC</t>
  </si>
  <si>
    <t>Atlantic Tele Network Inc.</t>
  </si>
  <si>
    <t>ATNI</t>
  </si>
  <si>
    <t>StanCorp Financial Group</t>
  </si>
  <si>
    <t>SFG</t>
  </si>
  <si>
    <t>Prosperity Bancshares</t>
  </si>
  <si>
    <t>PRSP</t>
  </si>
  <si>
    <t>Fastenal Company</t>
  </si>
  <si>
    <t>FAST</t>
  </si>
  <si>
    <t>Northeast Utilities</t>
  </si>
  <si>
    <t>NU</t>
  </si>
  <si>
    <t>Bank of the Ozarks Inc.</t>
  </si>
  <si>
    <t>OZRK</t>
  </si>
  <si>
    <t>Plains All American Pipeline LP</t>
  </si>
  <si>
    <t>PAA</t>
  </si>
  <si>
    <t>Factset Research System Inc.</t>
  </si>
  <si>
    <t>FDS</t>
  </si>
  <si>
    <t>TC Pipelines LP</t>
  </si>
  <si>
    <t>TCLP</t>
  </si>
  <si>
    <t>J.M. Smucker Co.</t>
  </si>
  <si>
    <t>SJM</t>
  </si>
  <si>
    <t>National Bankshares</t>
  </si>
  <si>
    <t>NKSH</t>
  </si>
  <si>
    <t>Casey's General Stores Inc.</t>
  </si>
  <si>
    <t>CASY</t>
  </si>
  <si>
    <t>Energy Transfer Partners L P</t>
  </si>
  <si>
    <t>ETP</t>
  </si>
  <si>
    <t>CARBO Ceramics</t>
  </si>
  <si>
    <t>CRR</t>
  </si>
  <si>
    <t>Shenandoah Telecommunications</t>
  </si>
  <si>
    <t>SHEN</t>
  </si>
  <si>
    <t>Valmont Industries</t>
  </si>
  <si>
    <t>VMI</t>
  </si>
  <si>
    <t>Oil-Dri Corp. of America</t>
  </si>
  <si>
    <t>ODC</t>
  </si>
  <si>
    <t>Dentsply International Inc.</t>
  </si>
  <si>
    <t>XRAY</t>
  </si>
  <si>
    <t>Corrected Questar Corp. dividend amounts per latest increase, web site info</t>
  </si>
  <si>
    <t>Added back United Bankshares due to Co. claim that streak now 36 years. (see 9/29/09)</t>
  </si>
  <si>
    <t>Deleted Anheuser-Busch (acquisition by InBev completed)</t>
  </si>
  <si>
    <t>Deleted M&amp;T Bank Corp. (4 divs. pd. 2009 = 2008)</t>
  </si>
  <si>
    <t>Deleted Marshall &amp; Ilsley (div. reduced)</t>
  </si>
  <si>
    <t>Deleted Park National Corp. from Contenders tab (2009 divs. Pd. 2009 &lt; 2008)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</si>
  <si>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</si>
  <si>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</si>
  <si>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</si>
  <si>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</si>
  <si>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</si>
  <si>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</si>
  <si>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</si>
  <si>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</si>
  <si>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</si>
  <si>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</si>
  <si>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</si>
  <si>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</si>
  <si>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</si>
  <si>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</si>
  <si>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</si>
  <si>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</si>
  <si>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</si>
  <si>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</si>
  <si>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</si>
  <si>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</si>
  <si>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Essex Property Trust</t>
  </si>
  <si>
    <t>ESS</t>
  </si>
  <si>
    <t>General Dynamics</t>
  </si>
  <si>
    <t>GD</t>
  </si>
  <si>
    <t>Jack Henry &amp; Associates</t>
  </si>
  <si>
    <t>JKHY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</si>
  <si>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</si>
  <si>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</si>
  <si>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</si>
  <si>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</si>
  <si>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</si>
  <si>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</si>
  <si>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</si>
  <si>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</si>
  <si>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</si>
  <si>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</si>
  <si>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</si>
  <si>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</si>
  <si>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Roper Industries Inc.</t>
  </si>
  <si>
    <t>ROP</t>
  </si>
  <si>
    <t>Ross Stores Inc.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</si>
  <si>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</si>
  <si>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</si>
  <si>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</si>
  <si>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</si>
  <si>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</si>
  <si>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</si>
  <si>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</si>
  <si>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Tanger Factory Outlet Centers</t>
  </si>
  <si>
    <t>SKT</t>
  </si>
  <si>
    <t>Washington Trust Bancorp</t>
  </si>
  <si>
    <t>WASH</t>
  </si>
  <si>
    <t>West Pharmaceutical Services</t>
  </si>
  <si>
    <t>WST</t>
  </si>
  <si>
    <t>Westamerica Bancorp</t>
  </si>
  <si>
    <t>WABC</t>
  </si>
  <si>
    <t>John Wiley &amp; Sons Inc.</t>
  </si>
  <si>
    <t>JW-A</t>
  </si>
  <si>
    <t>Wolverine World Wide Inc.</t>
  </si>
  <si>
    <t>WWW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</si>
  <si>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</si>
  <si>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</si>
  <si>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</si>
  <si>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</si>
  <si>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</si>
  <si>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</si>
  <si>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</si>
  <si>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</si>
  <si>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</si>
  <si>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</si>
  <si>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</si>
  <si>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</si>
  <si>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</si>
  <si>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</si>
  <si>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</si>
  <si>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</si>
  <si>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</si>
  <si>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</si>
  <si>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companies at 7/30/10</t>
  </si>
  <si>
    <t>Deleted Johnson Controls, Myers Industries, United Bankshares (4 divs. pd. 2009 = 2008)</t>
  </si>
  <si>
    <t>Deleted Danaher Corp. from Contenders tab (4 divs. pd. 2009 = 2008)</t>
  </si>
  <si>
    <t>Franklin Electric Co.</t>
  </si>
  <si>
    <t>FELE</t>
  </si>
  <si>
    <t>Added Franklin Electric (17 years) and Urstadt Biddle Properties (16)</t>
  </si>
  <si>
    <t>Deleted Pfizer Inc. (div. reduced)</t>
  </si>
  <si>
    <t>Changed notation on Rohm and Haas (Acquisition by Dow Chemical in question)</t>
  </si>
  <si>
    <t>Company</t>
  </si>
  <si>
    <t>Symbol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</si>
  <si>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</si>
  <si>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</si>
  <si>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</si>
  <si>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</si>
  <si>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</si>
  <si>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</si>
  <si>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</si>
  <si>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</si>
  <si>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Moved NACCO Industries from Contenders tab to Champions list (25 years)</t>
  </si>
  <si>
    <t>Class A and B</t>
  </si>
  <si>
    <t>Machinery/Consumer</t>
  </si>
  <si>
    <t>Expeditors International</t>
  </si>
  <si>
    <t>EXPD</t>
  </si>
  <si>
    <t>PBCT</t>
  </si>
  <si>
    <t>People's United Financial</t>
  </si>
  <si>
    <t>Added People's United Financial to Contenders tab (16 years)</t>
  </si>
  <si>
    <t>A/D*</t>
  </si>
  <si>
    <t>G&amp;K Services Inc.</t>
  </si>
  <si>
    <t>GKSR</t>
  </si>
  <si>
    <t>*A/D=Acceleration/Deceleration (5-year average increase divided by 10-year average increase)</t>
  </si>
  <si>
    <t>Added Acceleration/Deceleration Ratio and Averages to DivHistory tab</t>
  </si>
  <si>
    <t>Matthews International</t>
  </si>
  <si>
    <t>MATW</t>
  </si>
  <si>
    <t>Added Expeditors International, Matthews International to Contenders tab (15 years each)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</si>
  <si>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</si>
  <si>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</si>
  <si>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</si>
  <si>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</si>
  <si>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</si>
  <si>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</si>
  <si>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</si>
  <si>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</si>
  <si>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</si>
  <si>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</si>
  <si>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Added ACE Limited to Contenders tab (18 years)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</si>
  <si>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</si>
  <si>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</si>
  <si>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</si>
  <si>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</si>
  <si>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</si>
  <si>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</si>
  <si>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</si>
  <si>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</si>
  <si>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</si>
  <si>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</si>
  <si>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</si>
  <si>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</si>
  <si>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</si>
  <si>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</si>
  <si>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</si>
  <si>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</si>
  <si>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</si>
  <si>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</si>
  <si>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</si>
  <si>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</si>
  <si>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</si>
  <si>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</si>
  <si>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</si>
  <si>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</si>
  <si>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</si>
  <si>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</si>
  <si>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</si>
  <si>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</si>
  <si>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</si>
  <si>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</si>
  <si>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</si>
  <si>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Deleted Inergy Holdings LP from Challengers tab (being acquired by Inergy LP)</t>
  </si>
  <si>
    <t>H.B. Fuller Company</t>
  </si>
  <si>
    <t>FUL</t>
  </si>
  <si>
    <t>Hormel Foods Corp.</t>
  </si>
  <si>
    <t>HRL</t>
  </si>
  <si>
    <t>Eli Lilly &amp; Company</t>
  </si>
  <si>
    <t>LLY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</si>
  <si>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</si>
  <si>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</si>
  <si>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</si>
  <si>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</si>
  <si>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</si>
  <si>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</si>
  <si>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</si>
  <si>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</si>
  <si>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</si>
  <si>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</si>
  <si>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</si>
  <si>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</si>
  <si>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</si>
  <si>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</si>
  <si>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</si>
  <si>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</si>
  <si>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</si>
  <si>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</si>
  <si>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</si>
  <si>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</si>
  <si>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</si>
  <si>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</si>
  <si>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</si>
  <si>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</si>
  <si>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</si>
  <si>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</si>
  <si>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</si>
  <si>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</si>
  <si>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Wesco Financial Corp.</t>
  </si>
  <si>
    <t>WSC</t>
  </si>
  <si>
    <t>Abbott Laboratories</t>
  </si>
  <si>
    <t>ABT</t>
  </si>
  <si>
    <t>Becton Dickinson &amp; Co.</t>
  </si>
  <si>
    <t>BDX</t>
  </si>
  <si>
    <t>Nucor Corp.</t>
  </si>
  <si>
    <t>NUE</t>
  </si>
  <si>
    <t>Tennant Company</t>
  </si>
  <si>
    <t>TNC</t>
  </si>
  <si>
    <t>Deleted Gannett Company (div. reduced)</t>
  </si>
  <si>
    <t>VF Corp.</t>
  </si>
  <si>
    <t>VFC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</si>
  <si>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</si>
  <si>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</si>
  <si>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</si>
  <si>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</si>
  <si>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</si>
  <si>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</si>
  <si>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</si>
  <si>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</si>
  <si>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</si>
  <si>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</si>
  <si>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</si>
  <si>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</si>
  <si>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</si>
  <si>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Automatic Data Proc.</t>
  </si>
  <si>
    <t>ADP</t>
  </si>
  <si>
    <t>MGE Energy Inc.</t>
  </si>
  <si>
    <t>MGEE</t>
  </si>
  <si>
    <t>Vectren Corp.</t>
  </si>
  <si>
    <t>VVC</t>
  </si>
  <si>
    <t>Walgreen Company</t>
  </si>
  <si>
    <t>WAG</t>
  </si>
  <si>
    <t>Best Buy Corp.</t>
  </si>
  <si>
    <t>BBY</t>
  </si>
  <si>
    <t>Cummins Inc.</t>
  </si>
  <si>
    <t>CMI</t>
  </si>
  <si>
    <t>Digital Realty Trust</t>
  </si>
  <si>
    <t>DLR</t>
  </si>
  <si>
    <t>General Mills</t>
  </si>
  <si>
    <t>GIS</t>
  </si>
  <si>
    <t>Kellogg Company</t>
  </si>
  <si>
    <t>Omega Healthcare Investors</t>
  </si>
  <si>
    <t>OHI</t>
  </si>
  <si>
    <t>Ryder System</t>
  </si>
  <si>
    <t>R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</si>
  <si>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</si>
  <si>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</si>
  <si>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</si>
  <si>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</si>
  <si>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</si>
  <si>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</si>
  <si>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</si>
  <si>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</si>
  <si>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</si>
  <si>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</si>
  <si>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</si>
  <si>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</si>
  <si>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</si>
  <si>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</si>
  <si>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</si>
  <si>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</si>
  <si>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</si>
  <si>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</si>
  <si>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</si>
  <si>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WGL</t>
  </si>
  <si>
    <t>Bank of Hawaii Corp.</t>
  </si>
  <si>
    <t>BOH</t>
  </si>
  <si>
    <t>Medtronic Inc.</t>
  </si>
  <si>
    <t>Being Acq'd</t>
  </si>
  <si>
    <t>Quarterly Schedule</t>
  </si>
  <si>
    <t>shows estimated Pay Dates, where A=Jan/Apr/Jul/Oct, B=Feb/May/Aug/Nov, C=Mar/Jun/Sep/Dec.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</si>
  <si>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</si>
  <si>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</si>
  <si>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</si>
  <si>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</si>
  <si>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</si>
  <si>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</si>
  <si>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</si>
  <si>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</si>
  <si>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</si>
  <si>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</si>
  <si>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</si>
  <si>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</si>
  <si>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</si>
  <si>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</si>
  <si>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</si>
  <si>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</si>
  <si>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</si>
  <si>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</si>
  <si>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</si>
  <si>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</si>
  <si>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</si>
  <si>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</si>
  <si>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</si>
  <si>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</si>
  <si>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</si>
  <si>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</si>
  <si>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</si>
  <si>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</si>
  <si>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</si>
  <si>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</si>
  <si>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</si>
  <si>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</si>
  <si>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</si>
  <si>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</si>
  <si>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</si>
  <si>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</si>
  <si>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</si>
  <si>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</si>
  <si>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</si>
  <si>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</si>
  <si>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</si>
  <si>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</si>
  <si>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</si>
  <si>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</si>
  <si>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</si>
  <si>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Quarterly Rate</t>
  </si>
  <si>
    <t>Div=Annual</t>
  </si>
  <si>
    <t>Note</t>
  </si>
  <si>
    <t>n/a</t>
  </si>
  <si>
    <t>Deleted Supervalu Inc.(div. reduced)</t>
  </si>
  <si>
    <t>Deleted Chemical Financial (4 divs. pd. 2009 = 2008)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</si>
  <si>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</si>
  <si>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</si>
  <si>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</si>
  <si>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</si>
  <si>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</si>
  <si>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</si>
  <si>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</si>
  <si>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</si>
  <si>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</si>
  <si>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</si>
  <si>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</si>
  <si>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</si>
  <si>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</si>
  <si>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</si>
  <si>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</si>
  <si>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</si>
  <si>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</si>
  <si>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</si>
  <si>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</si>
  <si>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</si>
  <si>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</si>
  <si>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</si>
  <si>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</si>
  <si>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</si>
  <si>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</si>
  <si>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</si>
  <si>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Moved Revisions tab to left behind Contenders tab</t>
  </si>
  <si>
    <t>"The Penny-Pinchers"</t>
  </si>
  <si>
    <t>Data Sources/Discrepancies</t>
  </si>
  <si>
    <t>As mentioned above, the dividend streaks are generally specified by the companies themselves. In some cases, however, there</t>
  </si>
  <si>
    <t>the company's claim is shown, when it appears reasonable. For example, one source showed that Vectren had increased its</t>
  </si>
  <si>
    <t>Willis Group Holdings plc</t>
  </si>
  <si>
    <t>WSH</t>
  </si>
  <si>
    <t>Empresa Nacional de Electricidad SA</t>
  </si>
  <si>
    <t>EOC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</si>
  <si>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</si>
  <si>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</si>
  <si>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BancFirst Corp. OK</t>
  </si>
  <si>
    <t>Deleted Kimco Realty from Contenders tab (div. reduced)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</si>
  <si>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</si>
  <si>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</si>
  <si>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</si>
  <si>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</si>
  <si>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</si>
  <si>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TLP</t>
  </si>
  <si>
    <t>Natural Resource Partners LP</t>
  </si>
  <si>
    <t>NRP</t>
  </si>
  <si>
    <t>Copano Energy LLC</t>
  </si>
  <si>
    <t>CPNO</t>
  </si>
  <si>
    <t>Genesis Energy LP</t>
  </si>
  <si>
    <t>GEL</t>
  </si>
  <si>
    <t>Alliance Resource Partners LP</t>
  </si>
  <si>
    <t>ARLP</t>
  </si>
  <si>
    <t>Oil &amp; Gas Services</t>
  </si>
  <si>
    <t>Deleted Rohm and Haas (acquisition by Dow Chemical to close no later than April 1)</t>
  </si>
  <si>
    <t>a dividend rate following a stock dividend, but that, in fact, is an increase. So, for example, a company may start the year paying a</t>
  </si>
  <si>
    <t>Southside Bancshares</t>
  </si>
  <si>
    <t>SBSI</t>
  </si>
  <si>
    <t>Added Southside Bancshares to Contenders tab (16 years)</t>
  </si>
  <si>
    <t>Urstadt Biddle Properties</t>
  </si>
  <si>
    <t>UBA</t>
  </si>
  <si>
    <t>Universal Forest Products</t>
  </si>
  <si>
    <t>UFPI</t>
  </si>
  <si>
    <t>Holly Corp.</t>
  </si>
  <si>
    <t>HOC</t>
  </si>
  <si>
    <t>Added Holly Corp. and Universal Forest Products to Contenders tab (16 years each)</t>
  </si>
  <si>
    <t>rate of 10¢/share and finish the year by paying 10¢/share, but a 5% stock dividend adjusts the first figure to 9.6¢/share.</t>
  </si>
  <si>
    <t>Special Dividends</t>
  </si>
  <si>
    <t>Changed Clarcor streak from 26 to 45 years per company website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</si>
  <si>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</si>
  <si>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</si>
  <si>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Column Headings</t>
  </si>
  <si>
    <t>companies at 12/25/07</t>
  </si>
  <si>
    <t>N/A</t>
  </si>
  <si>
    <t>companies at 11/28/08</t>
  </si>
  <si>
    <t>companies at 8/29/08</t>
  </si>
  <si>
    <t>companies at 5/30/08</t>
  </si>
  <si>
    <t>Added Summary/average lines for all prior months to Champions tab</t>
  </si>
  <si>
    <t>Deleted UDR Inc. (div. reduced)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</si>
  <si>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</si>
  <si>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</si>
  <si>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</si>
  <si>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Completed additional population of Challengers tab per online research</t>
  </si>
  <si>
    <t>is the information associated with the most recent increase, not necessarily the most recent dividend.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</si>
  <si>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</si>
  <si>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</si>
  <si>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</si>
  <si>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</si>
  <si>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</si>
  <si>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</si>
  <si>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</si>
  <si>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Lindsay Corp.</t>
  </si>
  <si>
    <t>LNN</t>
  </si>
  <si>
    <t>Airgas Inc.</t>
  </si>
  <si>
    <t>ARG</t>
  </si>
  <si>
    <t>ONEOK Partners LP</t>
  </si>
  <si>
    <t>OKS</t>
  </si>
  <si>
    <t>Healthcare Services Group Inc.</t>
  </si>
  <si>
    <t>HCSG</t>
  </si>
  <si>
    <t>Williams-Sonoma Inc.</t>
  </si>
  <si>
    <t>WSM</t>
  </si>
  <si>
    <t>Holly Energy Partners LP</t>
  </si>
  <si>
    <t>HEP</t>
  </si>
  <si>
    <t>Shaw Communications Inc.</t>
  </si>
  <si>
    <t>SJR</t>
  </si>
  <si>
    <t>Sunoco Logistics Partners LP</t>
  </si>
  <si>
    <t>SXL</t>
  </si>
  <si>
    <t>Ameriprise Financial Inc.</t>
  </si>
  <si>
    <t>AMP</t>
  </si>
  <si>
    <t>DGICA</t>
  </si>
  <si>
    <t>Average Contender</t>
  </si>
  <si>
    <t>Average Champion</t>
  </si>
  <si>
    <t>Ave. Champ/Contender</t>
  </si>
  <si>
    <t>Completed population of Contenders section of DivHistory tab; added summaries</t>
  </si>
  <si>
    <t>Donegal Group Inc. A</t>
  </si>
  <si>
    <t>Donegal Group Inc. B</t>
  </si>
  <si>
    <t>DGICB</t>
  </si>
  <si>
    <t>Monro Muffler Brake Inc.</t>
  </si>
  <si>
    <t>MNRO</t>
  </si>
  <si>
    <t>L-3 Communications Holdings Inc.</t>
  </si>
  <si>
    <t>LLL</t>
  </si>
  <si>
    <t>JB Hunt Transport Services Inc.</t>
  </si>
  <si>
    <t>JBHT</t>
  </si>
  <si>
    <t>Rollins Inc.</t>
  </si>
  <si>
    <t>ROL</t>
  </si>
  <si>
    <t>National Instruments Corp.</t>
  </si>
  <si>
    <t>NATI</t>
  </si>
  <si>
    <t>Enterprise Bancorp Inc.</t>
  </si>
  <si>
    <t>EBTC</t>
  </si>
  <si>
    <t>Enterprise GP Holdings LP</t>
  </si>
  <si>
    <t>EPE</t>
  </si>
  <si>
    <t>Royal Gold Inc.</t>
  </si>
  <si>
    <t>RGLD</t>
  </si>
  <si>
    <t>Nike Inc.</t>
  </si>
  <si>
    <t>NKE</t>
  </si>
  <si>
    <t>LG</t>
  </si>
  <si>
    <t>Laclede Group Inc.</t>
  </si>
  <si>
    <t>Span-America Medical Systems</t>
  </si>
  <si>
    <t>SPAN</t>
  </si>
  <si>
    <t>AmerisourceBergen Corp.</t>
  </si>
  <si>
    <t>ABC</t>
  </si>
  <si>
    <t>Microchip Technology Inc.</t>
  </si>
  <si>
    <t>MCHP</t>
  </si>
  <si>
    <t>Aaron's Inc.</t>
  </si>
  <si>
    <t>AAN</t>
  </si>
  <si>
    <t>Strayer Education Inc.</t>
  </si>
  <si>
    <t>STRA</t>
  </si>
  <si>
    <t>American Financial Group Inc.</t>
  </si>
  <si>
    <t>AFG</t>
  </si>
  <si>
    <t>Reynolds American Inc.</t>
  </si>
  <si>
    <t>RAI</t>
  </si>
  <si>
    <t>Sanderson Farms Inc.</t>
  </si>
  <si>
    <t>SAFM</t>
  </si>
  <si>
    <t>Atrion Corp.</t>
  </si>
  <si>
    <t>ATRI</t>
  </si>
  <si>
    <t>Landstar System Inc.</t>
  </si>
  <si>
    <t>LSTR</t>
  </si>
  <si>
    <t>VSE Corp.</t>
  </si>
  <si>
    <t>VSEC</t>
  </si>
  <si>
    <t>Assurant Inc.</t>
  </si>
  <si>
    <t>AIZ</t>
  </si>
  <si>
    <t>Portland General Electric Co.</t>
  </si>
  <si>
    <t>POR</t>
  </si>
  <si>
    <t>Communications Systems Inc.</t>
  </si>
  <si>
    <t>JCS</t>
  </si>
  <si>
    <t>AmTrust Financial Services Inc.</t>
  </si>
  <si>
    <t>AFSI</t>
  </si>
  <si>
    <t>BOK Financial Corp.</t>
  </si>
  <si>
    <t>BOKF</t>
  </si>
  <si>
    <t>AmeriGas Partners LP</t>
  </si>
  <si>
    <t>APU</t>
  </si>
  <si>
    <t>Gas Natural Inc.</t>
  </si>
  <si>
    <t>EGAS</t>
  </si>
  <si>
    <t>Watsco Inc.</t>
  </si>
  <si>
    <t>WSO</t>
  </si>
  <si>
    <t>Thomson Reuters Corp.</t>
  </si>
  <si>
    <t>TRI</t>
  </si>
  <si>
    <t>Public Service Enterprise Group</t>
  </si>
  <si>
    <t>PEG</t>
  </si>
  <si>
    <t>Tim Hortons Inc.</t>
  </si>
  <si>
    <t>THI</t>
  </si>
  <si>
    <t>Robert Half International Inc.</t>
  </si>
  <si>
    <t>RHI</t>
  </si>
  <si>
    <t>Honeywell International</t>
  </si>
  <si>
    <t>HON</t>
  </si>
  <si>
    <t>Novartis AG</t>
  </si>
  <si>
    <t>NVS</t>
  </si>
  <si>
    <t>Allete Inc.</t>
  </si>
  <si>
    <t>ALE</t>
  </si>
  <si>
    <t>Magellan Midstream Partners LP</t>
  </si>
  <si>
    <t>MMP</t>
  </si>
  <si>
    <t>Monsanto Company</t>
  </si>
  <si>
    <t>MON</t>
  </si>
  <si>
    <t>Boeing Company</t>
  </si>
  <si>
    <t>BA</t>
  </si>
  <si>
    <t>York Water Company</t>
  </si>
  <si>
    <t>YORW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</si>
</sst>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  <numFmt numFmtId="167" formatCode="0.000"/>
    <numFmt numFmtId="168" formatCode="0.000000"/>
  </numFmts>
  <fonts count="24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13" fillId="0" borderId="6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6" xfId="0" applyFont="1" applyBorder="1" applyAlignment="1" quotePrefix="1">
      <alignment horizontal="left"/>
    </xf>
    <xf numFmtId="0" fontId="3" fillId="0" borderId="6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7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9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6" xfId="0" applyFont="1" applyBorder="1" applyAlignment="1" quotePrefix="1">
      <alignment horizontal="right"/>
    </xf>
    <xf numFmtId="1" fontId="5" fillId="0" borderId="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17" fillId="0" borderId="0" xfId="0" applyNumberFormat="1" applyFont="1" applyBorder="1" applyAlignment="1">
      <alignment horizontal="right"/>
    </xf>
    <xf numFmtId="165" fontId="17" fillId="0" borderId="10" xfId="0" applyNumberFormat="1" applyFont="1" applyBorder="1" applyAlignment="1">
      <alignment horizontal="right"/>
    </xf>
    <xf numFmtId="165" fontId="17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3" fillId="0" borderId="9" xfId="0" applyFont="1" applyBorder="1" applyAlignment="1" quotePrefix="1">
      <alignment horizontal="right"/>
    </xf>
    <xf numFmtId="0" fontId="8" fillId="0" borderId="0" xfId="20" applyBorder="1" applyAlignment="1">
      <alignment/>
    </xf>
    <xf numFmtId="0" fontId="12" fillId="0" borderId="9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2" fillId="0" borderId="12" xfId="0" applyFont="1" applyBorder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7" fillId="0" borderId="8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7" xfId="0" applyFont="1" applyBorder="1" applyAlignment="1" quotePrefix="1">
      <alignment horizontal="left"/>
    </xf>
    <xf numFmtId="165" fontId="17" fillId="0" borderId="2" xfId="0" applyNumberFormat="1" applyFont="1" applyBorder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2" fontId="5" fillId="0" borderId="3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16" fillId="0" borderId="3" xfId="0" applyFont="1" applyBorder="1" applyAlignment="1">
      <alignment/>
    </xf>
    <xf numFmtId="0" fontId="5" fillId="0" borderId="3" xfId="0" applyFont="1" applyBorder="1" applyAlignment="1" quotePrefix="1">
      <alignment/>
    </xf>
    <xf numFmtId="165" fontId="0" fillId="0" borderId="0" xfId="0" applyNumberFormat="1" applyBorder="1" applyAlignment="1">
      <alignment/>
    </xf>
    <xf numFmtId="0" fontId="11" fillId="0" borderId="0" xfId="0" applyFont="1" applyAlignment="1" quotePrefix="1">
      <alignment/>
    </xf>
    <xf numFmtId="0" fontId="5" fillId="0" borderId="9" xfId="0" applyFont="1" applyBorder="1" applyAlignment="1">
      <alignment horizontal="left"/>
    </xf>
    <xf numFmtId="165" fontId="17" fillId="0" borderId="4" xfId="0" applyNumberFormat="1" applyFont="1" applyBorder="1" applyAlignment="1">
      <alignment horizontal="right"/>
    </xf>
    <xf numFmtId="165" fontId="17" fillId="0" borderId="8" xfId="0" applyNumberFormat="1" applyFont="1" applyBorder="1" applyAlignment="1">
      <alignment horizontal="right"/>
    </xf>
    <xf numFmtId="165" fontId="17" fillId="0" borderId="5" xfId="0" applyNumberFormat="1" applyFont="1" applyBorder="1" applyAlignment="1">
      <alignment horizontal="right"/>
    </xf>
    <xf numFmtId="0" fontId="5" fillId="0" borderId="9" xfId="0" applyFont="1" applyBorder="1" applyAlignment="1" quotePrefix="1">
      <alignment horizontal="left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18" fillId="0" borderId="0" xfId="0" applyNumberFormat="1" applyFont="1" applyBorder="1" applyAlignment="1">
      <alignment/>
    </xf>
    <xf numFmtId="164" fontId="18" fillId="0" borderId="3" xfId="0" applyNumberFormat="1" applyFont="1" applyBorder="1" applyAlignment="1">
      <alignment/>
    </xf>
    <xf numFmtId="164" fontId="18" fillId="0" borderId="4" xfId="0" applyNumberFormat="1" applyFont="1" applyBorder="1" applyAlignment="1">
      <alignment/>
    </xf>
    <xf numFmtId="0" fontId="21" fillId="0" borderId="9" xfId="0" applyFont="1" applyBorder="1" applyAlignment="1" quotePrefix="1">
      <alignment horizontal="left"/>
    </xf>
    <xf numFmtId="164" fontId="18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 quotePrefix="1">
      <alignment horizontal="left"/>
    </xf>
    <xf numFmtId="164" fontId="16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 quotePrefix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 quotePrefix="1">
      <alignment horizontal="left"/>
    </xf>
    <xf numFmtId="0" fontId="5" fillId="0" borderId="15" xfId="0" applyFont="1" applyBorder="1" applyAlignment="1" quotePrefix="1">
      <alignment horizontal="center"/>
    </xf>
    <xf numFmtId="0" fontId="0" fillId="0" borderId="0" xfId="0" applyAlignment="1">
      <alignment horizontal="left"/>
    </xf>
    <xf numFmtId="0" fontId="16" fillId="0" borderId="5" xfId="0" applyFont="1" applyBorder="1" applyAlignment="1" quotePrefix="1">
      <alignment horizontal="left"/>
    </xf>
    <xf numFmtId="0" fontId="5" fillId="0" borderId="1" xfId="0" applyFont="1" applyBorder="1" applyAlignment="1" quotePrefix="1">
      <alignment/>
    </xf>
    <xf numFmtId="165" fontId="22" fillId="0" borderId="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165" fontId="5" fillId="0" borderId="10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0" fontId="23" fillId="0" borderId="0" xfId="0" applyFont="1" applyAlignment="1">
      <alignment/>
    </xf>
    <xf numFmtId="164" fontId="5" fillId="0" borderId="3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right"/>
    </xf>
    <xf numFmtId="0" fontId="5" fillId="0" borderId="7" xfId="0" applyFont="1" applyBorder="1" applyAlignment="1" quotePrefix="1">
      <alignment/>
    </xf>
    <xf numFmtId="2" fontId="5" fillId="0" borderId="5" xfId="0" applyNumberFormat="1" applyFont="1" applyBorder="1" applyAlignment="1" quotePrefix="1">
      <alignment horizontal="right"/>
    </xf>
    <xf numFmtId="164" fontId="5" fillId="0" borderId="5" xfId="0" applyNumberFormat="1" applyFont="1" applyBorder="1" applyAlignment="1" quotePrefix="1">
      <alignment horizontal="right"/>
    </xf>
    <xf numFmtId="0" fontId="5" fillId="0" borderId="3" xfId="0" applyFont="1" applyBorder="1" applyAlignment="1" quotePrefix="1">
      <alignment horizontal="left"/>
    </xf>
    <xf numFmtId="0" fontId="0" fillId="0" borderId="8" xfId="0" applyBorder="1" applyAlignment="1">
      <alignment/>
    </xf>
    <xf numFmtId="0" fontId="23" fillId="0" borderId="5" xfId="0" applyFont="1" applyBorder="1" applyAlignment="1">
      <alignment/>
    </xf>
    <xf numFmtId="0" fontId="23" fillId="0" borderId="9" xfId="0" applyFont="1" applyBorder="1" applyAlignment="1" quotePrefix="1">
      <alignment horizontal="left"/>
    </xf>
    <xf numFmtId="0" fontId="23" fillId="0" borderId="0" xfId="0" applyFont="1" applyBorder="1" applyAlignment="1">
      <alignment/>
    </xf>
    <xf numFmtId="164" fontId="16" fillId="0" borderId="3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2" fontId="5" fillId="0" borderId="15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23" fillId="0" borderId="1" xfId="0" applyFont="1" applyBorder="1" applyAlignment="1">
      <alignment/>
    </xf>
    <xf numFmtId="165" fontId="3" fillId="0" borderId="7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0" fontId="0" fillId="0" borderId="0" xfId="0" applyBorder="1" applyAlignment="1" quotePrefix="1">
      <alignment horizontal="left"/>
    </xf>
    <xf numFmtId="164" fontId="0" fillId="0" borderId="2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left"/>
    </xf>
    <xf numFmtId="166" fontId="5" fillId="0" borderId="4" xfId="0" applyNumberFormat="1" applyFont="1" applyBorder="1" applyAlignment="1">
      <alignment/>
    </xf>
    <xf numFmtId="2" fontId="17" fillId="0" borderId="3" xfId="0" applyNumberFormat="1" applyFont="1" applyBorder="1" applyAlignment="1" quotePrefix="1">
      <alignment horizontal="right"/>
    </xf>
    <xf numFmtId="2" fontId="17" fillId="0" borderId="1" xfId="0" applyNumberFormat="1" applyFont="1" applyBorder="1" applyAlignment="1" quotePrefix="1">
      <alignment horizontal="right"/>
    </xf>
    <xf numFmtId="2" fontId="5" fillId="0" borderId="2" xfId="0" applyNumberFormat="1" applyFont="1" applyBorder="1" applyAlignment="1" quotePrefix="1">
      <alignment horizontal="right"/>
    </xf>
    <xf numFmtId="2" fontId="5" fillId="0" borderId="8" xfId="0" applyNumberFormat="1" applyFont="1" applyBorder="1" applyAlignment="1" quotePrefix="1">
      <alignment horizontal="right"/>
    </xf>
    <xf numFmtId="2" fontId="5" fillId="0" borderId="10" xfId="0" applyNumberFormat="1" applyFont="1" applyBorder="1" applyAlignment="1" quotePrefix="1">
      <alignment horizontal="right"/>
    </xf>
    <xf numFmtId="2" fontId="5" fillId="0" borderId="11" xfId="0" applyNumberFormat="1" applyFont="1" applyBorder="1" applyAlignment="1" quotePrefix="1">
      <alignment horizontal="right"/>
    </xf>
    <xf numFmtId="165" fontId="5" fillId="0" borderId="9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 quotePrefix="1">
      <alignment horizontal="right"/>
    </xf>
    <xf numFmtId="2" fontId="5" fillId="0" borderId="0" xfId="0" applyNumberFormat="1" applyFont="1" applyBorder="1" applyAlignment="1" quotePrefix="1">
      <alignment horizontal="right"/>
    </xf>
    <xf numFmtId="164" fontId="5" fillId="0" borderId="0" xfId="0" applyNumberFormat="1" applyFont="1" applyBorder="1" applyAlignment="1" quotePrefix="1">
      <alignment horizontal="right"/>
    </xf>
    <xf numFmtId="164" fontId="5" fillId="0" borderId="3" xfId="0" applyNumberFormat="1" applyFont="1" applyBorder="1" applyAlignment="1">
      <alignment/>
    </xf>
    <xf numFmtId="164" fontId="5" fillId="0" borderId="4" xfId="0" applyNumberFormat="1" applyFont="1" applyBorder="1" applyAlignment="1" quotePrefix="1">
      <alignment horizontal="right"/>
    </xf>
    <xf numFmtId="164" fontId="5" fillId="0" borderId="5" xfId="0" applyNumberFormat="1" applyFont="1" applyBorder="1" applyAlignment="1">
      <alignment/>
    </xf>
    <xf numFmtId="164" fontId="5" fillId="0" borderId="2" xfId="0" applyNumberFormat="1" applyFont="1" applyBorder="1" applyAlignment="1" quotePrefix="1">
      <alignment horizontal="right"/>
    </xf>
    <xf numFmtId="0" fontId="5" fillId="0" borderId="1" xfId="0" applyFont="1" applyBorder="1" applyAlignment="1" quotePrefix="1">
      <alignment horizontal="left"/>
    </xf>
    <xf numFmtId="165" fontId="16" fillId="0" borderId="8" xfId="0" applyNumberFormat="1" applyFont="1" applyBorder="1" applyAlignment="1">
      <alignment horizontal="right"/>
    </xf>
    <xf numFmtId="165" fontId="16" fillId="0" borderId="4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165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165" fontId="5" fillId="0" borderId="0" xfId="0" applyNumberFormat="1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 horizontal="left"/>
    </xf>
    <xf numFmtId="165" fontId="5" fillId="0" borderId="15" xfId="0" applyNumberFormat="1" applyFont="1" applyBorder="1" applyAlignment="1">
      <alignment horizontal="left"/>
    </xf>
    <xf numFmtId="165" fontId="5" fillId="0" borderId="13" xfId="0" applyNumberFormat="1" applyFont="1" applyBorder="1" applyAlignment="1">
      <alignment horizontal="left"/>
    </xf>
    <xf numFmtId="0" fontId="5" fillId="0" borderId="6" xfId="0" applyFont="1" applyBorder="1" applyAlignment="1" quotePrefix="1">
      <alignment horizontal="left"/>
    </xf>
    <xf numFmtId="2" fontId="17" fillId="0" borderId="11" xfId="0" applyNumberFormat="1" applyFont="1" applyBorder="1" applyAlignment="1" quotePrefix="1">
      <alignment horizontal="right"/>
    </xf>
    <xf numFmtId="0" fontId="16" fillId="0" borderId="5" xfId="0" applyFont="1" applyBorder="1" applyAlignment="1">
      <alignment/>
    </xf>
    <xf numFmtId="0" fontId="16" fillId="0" borderId="1" xfId="0" applyFont="1" applyBorder="1" applyAlignment="1" quotePrefix="1">
      <alignment horizontal="left"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3" xfId="0" applyNumberFormat="1" applyFont="1" applyBorder="1" applyAlignment="1">
      <alignment horizontal="right"/>
    </xf>
    <xf numFmtId="2" fontId="17" fillId="0" borderId="2" xfId="0" applyNumberFormat="1" applyFont="1" applyBorder="1" applyAlignment="1" quotePrefix="1">
      <alignment horizontal="right"/>
    </xf>
    <xf numFmtId="164" fontId="5" fillId="0" borderId="8" xfId="0" applyNumberFormat="1" applyFont="1" applyBorder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5" fillId="0" borderId="10" xfId="0" applyNumberFormat="1" applyFont="1" applyBorder="1" applyAlignment="1" quotePrefix="1">
      <alignment horizontal="right"/>
    </xf>
    <xf numFmtId="0" fontId="5" fillId="0" borderId="7" xfId="0" applyFont="1" applyBorder="1" applyAlignment="1">
      <alignment horizontal="left"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6" fillId="0" borderId="3" xfId="0" applyNumberFormat="1" applyFont="1" applyBorder="1" applyAlignment="1">
      <alignment/>
    </xf>
    <xf numFmtId="2" fontId="17" fillId="0" borderId="5" xfId="0" applyNumberFormat="1" applyFont="1" applyBorder="1" applyAlignment="1" quotePrefix="1">
      <alignment horizontal="right"/>
    </xf>
    <xf numFmtId="0" fontId="22" fillId="0" borderId="3" xfId="0" applyFont="1" applyBorder="1" applyAlignment="1">
      <alignment/>
    </xf>
    <xf numFmtId="164" fontId="16" fillId="0" borderId="0" xfId="0" applyNumberFormat="1" applyFont="1" applyBorder="1" applyAlignment="1">
      <alignment horizontal="right"/>
    </xf>
    <xf numFmtId="164" fontId="18" fillId="0" borderId="5" xfId="0" applyNumberFormat="1" applyFont="1" applyBorder="1" applyAlignment="1">
      <alignment/>
    </xf>
    <xf numFmtId="167" fontId="5" fillId="0" borderId="4" xfId="0" applyNumberFormat="1" applyFont="1" applyBorder="1" applyAlignment="1">
      <alignment horizontal="right"/>
    </xf>
    <xf numFmtId="166" fontId="5" fillId="0" borderId="7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5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3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8" fillId="0" borderId="1" xfId="0" applyNumberFormat="1" applyFont="1" applyBorder="1" applyAlignment="1">
      <alignment/>
    </xf>
    <xf numFmtId="0" fontId="5" fillId="0" borderId="8" xfId="0" applyFont="1" applyBorder="1" applyAlignment="1" quotePrefix="1">
      <alignment horizontal="left"/>
    </xf>
    <xf numFmtId="165" fontId="5" fillId="0" borderId="2" xfId="0" applyNumberFormat="1" applyFont="1" applyBorder="1" applyAlignment="1" quotePrefix="1">
      <alignment horizontal="left"/>
    </xf>
    <xf numFmtId="165" fontId="5" fillId="0" borderId="11" xfId="0" applyNumberFormat="1" applyFont="1" applyBorder="1" applyAlignment="1" quotePrefix="1">
      <alignment horizontal="left"/>
    </xf>
    <xf numFmtId="167" fontId="5" fillId="0" borderId="14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0" fontId="14" fillId="0" borderId="6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 horizontal="right"/>
    </xf>
    <xf numFmtId="0" fontId="15" fillId="0" borderId="1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7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0" fontId="17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5.7109375" style="0" customWidth="1"/>
    <col min="13" max="15" width="8.00390625" style="0" customWidth="1"/>
    <col min="16" max="16" width="4.7109375" style="0" customWidth="1"/>
    <col min="17" max="17" width="12.7109375" style="0" customWidth="1"/>
  </cols>
  <sheetData>
    <row r="1" spans="1:17" ht="12.75" customHeight="1">
      <c r="A1" s="111" t="s">
        <v>1201</v>
      </c>
      <c r="B1" s="112"/>
      <c r="C1" s="117"/>
      <c r="D1" s="113"/>
      <c r="E1" s="113"/>
      <c r="F1" s="116" t="s">
        <v>187</v>
      </c>
      <c r="G1" s="113" t="s">
        <v>186</v>
      </c>
      <c r="H1" s="114"/>
      <c r="I1" s="114"/>
      <c r="J1" s="114"/>
      <c r="K1" s="112"/>
      <c r="L1" s="118"/>
      <c r="M1" s="112"/>
      <c r="N1" s="115" t="s">
        <v>10</v>
      </c>
      <c r="O1" s="119">
        <v>40421</v>
      </c>
      <c r="P1" s="24"/>
      <c r="Q1" s="1"/>
    </row>
    <row r="2" spans="1:17" ht="9" customHeight="1">
      <c r="A2" s="164" t="s">
        <v>268</v>
      </c>
      <c r="B2" s="3"/>
      <c r="C2" s="3"/>
      <c r="D2" s="5"/>
      <c r="E2" s="3"/>
      <c r="F2" s="6"/>
      <c r="G2" s="6"/>
      <c r="H2" s="6"/>
      <c r="I2" s="6"/>
      <c r="J2" s="110" t="s">
        <v>130</v>
      </c>
      <c r="K2" s="3"/>
      <c r="L2" s="19"/>
      <c r="M2" s="3"/>
      <c r="N2" s="19"/>
      <c r="O2" s="24"/>
      <c r="P2" s="25"/>
      <c r="Q2" s="1"/>
    </row>
    <row r="3" spans="1:17" ht="9" customHeight="1">
      <c r="A3" s="108"/>
      <c r="B3" s="109"/>
      <c r="C3" s="3"/>
      <c r="D3" s="5"/>
      <c r="E3" s="3"/>
      <c r="F3" s="6"/>
      <c r="G3" s="6"/>
      <c r="H3" s="6"/>
      <c r="I3" s="6"/>
      <c r="J3" s="26" t="s">
        <v>127</v>
      </c>
      <c r="K3" s="4"/>
      <c r="L3" s="4"/>
      <c r="M3" s="4"/>
      <c r="N3" s="4"/>
      <c r="O3" s="4"/>
      <c r="P3" s="2"/>
      <c r="Q3" s="1"/>
    </row>
    <row r="4" spans="1:17" ht="12.75">
      <c r="A4" s="28" t="s">
        <v>119</v>
      </c>
      <c r="B4" s="4"/>
      <c r="C4" s="4"/>
      <c r="D4" s="7"/>
      <c r="E4" s="294"/>
      <c r="F4" s="3"/>
      <c r="G4" s="3"/>
      <c r="H4" s="1"/>
      <c r="I4" s="1"/>
      <c r="J4" s="78" t="s">
        <v>11</v>
      </c>
      <c r="K4" s="79"/>
      <c r="L4" s="79"/>
      <c r="M4" s="79"/>
      <c r="N4" s="79"/>
      <c r="O4" s="80"/>
      <c r="P4" s="43"/>
      <c r="Q4" s="9"/>
    </row>
    <row r="5" spans="1:17" ht="12.75">
      <c r="A5" s="34"/>
      <c r="B5" s="17"/>
      <c r="C5" s="17"/>
      <c r="D5" s="32" t="s">
        <v>133</v>
      </c>
      <c r="E5" s="32"/>
      <c r="F5" s="98" t="s">
        <v>139</v>
      </c>
      <c r="G5" s="31"/>
      <c r="H5" s="30">
        <v>40421</v>
      </c>
      <c r="I5" s="62"/>
      <c r="J5" s="53" t="s">
        <v>1185</v>
      </c>
      <c r="K5" s="60"/>
      <c r="L5" s="81" t="s">
        <v>972</v>
      </c>
      <c r="M5" s="10"/>
      <c r="N5" s="36" t="s">
        <v>971</v>
      </c>
      <c r="O5" s="52"/>
      <c r="P5" s="52" t="s">
        <v>648</v>
      </c>
      <c r="Q5" s="103"/>
    </row>
    <row r="6" spans="1:17" ht="12.75" customHeight="1">
      <c r="A6" s="53" t="s">
        <v>964</v>
      </c>
      <c r="B6" s="66" t="s">
        <v>965</v>
      </c>
      <c r="C6" s="66" t="s">
        <v>19</v>
      </c>
      <c r="D6" s="293" t="s">
        <v>691</v>
      </c>
      <c r="E6" s="33" t="s">
        <v>692</v>
      </c>
      <c r="F6" s="29" t="s">
        <v>131</v>
      </c>
      <c r="G6" s="99" t="s">
        <v>132</v>
      </c>
      <c r="H6" s="66" t="s">
        <v>12</v>
      </c>
      <c r="I6" s="67" t="s">
        <v>13</v>
      </c>
      <c r="J6" s="65" t="s">
        <v>966</v>
      </c>
      <c r="K6" s="82" t="s">
        <v>967</v>
      </c>
      <c r="L6" s="82" t="s">
        <v>973</v>
      </c>
      <c r="M6" s="74" t="s">
        <v>968</v>
      </c>
      <c r="N6" s="83" t="s">
        <v>969</v>
      </c>
      <c r="O6" s="75" t="s">
        <v>970</v>
      </c>
      <c r="P6" s="84" t="s">
        <v>649</v>
      </c>
      <c r="Q6" s="54" t="s">
        <v>1187</v>
      </c>
    </row>
    <row r="7" spans="1:17" ht="11.25" customHeight="1">
      <c r="A7" s="34" t="s">
        <v>1005</v>
      </c>
      <c r="B7" s="17" t="s">
        <v>1006</v>
      </c>
      <c r="C7" s="35" t="s">
        <v>20</v>
      </c>
      <c r="D7" s="297">
        <v>52</v>
      </c>
      <c r="E7" s="303">
        <v>9</v>
      </c>
      <c r="F7" s="63" t="s">
        <v>1184</v>
      </c>
      <c r="G7" s="64" t="s">
        <v>1184</v>
      </c>
      <c r="H7" s="71">
        <v>78.55</v>
      </c>
      <c r="I7" s="37">
        <f>((K7*4)/H7)*100</f>
        <v>2.6734563971992364</v>
      </c>
      <c r="J7" s="38">
        <v>0.51</v>
      </c>
      <c r="K7" s="38">
        <v>0.525</v>
      </c>
      <c r="L7" s="39">
        <f aca="true" t="shared" si="0" ref="L7:L28">((K7/J7)-1)*100</f>
        <v>2.941176470588247</v>
      </c>
      <c r="M7" s="40">
        <v>40226</v>
      </c>
      <c r="N7" s="41">
        <v>40228</v>
      </c>
      <c r="O7" s="42">
        <v>40249</v>
      </c>
      <c r="P7" s="42" t="s">
        <v>653</v>
      </c>
      <c r="Q7" s="43"/>
    </row>
    <row r="8" spans="1:17" ht="11.25" customHeight="1">
      <c r="A8" s="44" t="s">
        <v>1069</v>
      </c>
      <c r="B8" s="10" t="s">
        <v>1070</v>
      </c>
      <c r="C8" s="45" t="s">
        <v>32</v>
      </c>
      <c r="D8" s="298">
        <v>38</v>
      </c>
      <c r="E8" s="304">
        <v>51</v>
      </c>
      <c r="F8" s="63" t="s">
        <v>1184</v>
      </c>
      <c r="G8" s="64" t="s">
        <v>1184</v>
      </c>
      <c r="H8" s="72">
        <v>49.34</v>
      </c>
      <c r="I8" s="46">
        <f>((K8*4)/H8)*100</f>
        <v>3.56708552898257</v>
      </c>
      <c r="J8" s="47">
        <v>0.4</v>
      </c>
      <c r="K8" s="47">
        <v>0.44</v>
      </c>
      <c r="L8" s="48">
        <f t="shared" si="0"/>
        <v>9.999999999999986</v>
      </c>
      <c r="M8" s="49">
        <v>40281</v>
      </c>
      <c r="N8" s="50">
        <v>40283</v>
      </c>
      <c r="O8" s="51">
        <v>40313</v>
      </c>
      <c r="P8" s="51" t="s">
        <v>671</v>
      </c>
      <c r="Q8" s="52"/>
    </row>
    <row r="9" spans="1:17" ht="11.25" customHeight="1">
      <c r="A9" s="44" t="s">
        <v>1023</v>
      </c>
      <c r="B9" s="10" t="s">
        <v>1024</v>
      </c>
      <c r="C9" s="45" t="s">
        <v>33</v>
      </c>
      <c r="D9" s="298">
        <v>43</v>
      </c>
      <c r="E9" s="304">
        <v>24</v>
      </c>
      <c r="F9" s="85" t="s">
        <v>134</v>
      </c>
      <c r="G9" s="76" t="s">
        <v>134</v>
      </c>
      <c r="H9" s="72">
        <v>19.61</v>
      </c>
      <c r="I9" s="46">
        <f>((K9*4)/H9)*100</f>
        <v>2.753697093319735</v>
      </c>
      <c r="J9" s="47">
        <v>0.13</v>
      </c>
      <c r="K9" s="47">
        <v>0.135</v>
      </c>
      <c r="L9" s="48">
        <f t="shared" si="0"/>
        <v>3.8461538461538547</v>
      </c>
      <c r="M9" s="49">
        <v>40183</v>
      </c>
      <c r="N9" s="50">
        <v>40185</v>
      </c>
      <c r="O9" s="51">
        <v>40210</v>
      </c>
      <c r="P9" s="51" t="s">
        <v>667</v>
      </c>
      <c r="Q9" s="52"/>
    </row>
    <row r="10" spans="1:17" ht="11.25" customHeight="1">
      <c r="A10" s="44" t="s">
        <v>1157</v>
      </c>
      <c r="B10" s="10" t="s">
        <v>1158</v>
      </c>
      <c r="C10" s="45" t="s">
        <v>34</v>
      </c>
      <c r="D10" s="298">
        <v>28</v>
      </c>
      <c r="E10" s="304">
        <v>94</v>
      </c>
      <c r="F10" s="63" t="s">
        <v>1184</v>
      </c>
      <c r="G10" s="64" t="s">
        <v>1184</v>
      </c>
      <c r="H10" s="72">
        <v>47.25</v>
      </c>
      <c r="I10" s="46">
        <f>((K10*4)/H10)*100</f>
        <v>2.5396825396825395</v>
      </c>
      <c r="J10" s="47">
        <v>0.28</v>
      </c>
      <c r="K10" s="47">
        <v>0.3</v>
      </c>
      <c r="L10" s="48">
        <f t="shared" si="0"/>
        <v>7.14285714285714</v>
      </c>
      <c r="M10" s="49">
        <v>40497</v>
      </c>
      <c r="N10" s="50">
        <v>40499</v>
      </c>
      <c r="O10" s="51">
        <v>40513</v>
      </c>
      <c r="P10" s="51" t="s">
        <v>659</v>
      </c>
      <c r="Q10" s="52"/>
    </row>
    <row r="11" spans="1:17" ht="11.25" customHeight="1">
      <c r="A11" s="53" t="s">
        <v>1160</v>
      </c>
      <c r="B11" s="54" t="s">
        <v>1161</v>
      </c>
      <c r="C11" s="55" t="s">
        <v>77</v>
      </c>
      <c r="D11" s="299">
        <v>28</v>
      </c>
      <c r="E11" s="305">
        <v>92</v>
      </c>
      <c r="F11" s="63" t="s">
        <v>1159</v>
      </c>
      <c r="G11" s="64" t="s">
        <v>1159</v>
      </c>
      <c r="H11" s="73">
        <v>74.03</v>
      </c>
      <c r="I11" s="56">
        <f>((K11*4)/H11)*100</f>
        <v>2.6475753073078483</v>
      </c>
      <c r="J11" s="57">
        <v>0.45</v>
      </c>
      <c r="K11" s="57">
        <v>0.49</v>
      </c>
      <c r="L11" s="58">
        <f t="shared" si="0"/>
        <v>8.888888888888879</v>
      </c>
      <c r="M11" s="68">
        <v>40267</v>
      </c>
      <c r="N11" s="69">
        <v>40269</v>
      </c>
      <c r="O11" s="59">
        <v>40308</v>
      </c>
      <c r="P11" s="59" t="s">
        <v>681</v>
      </c>
      <c r="Q11" s="60"/>
    </row>
    <row r="12" spans="1:17" ht="11.25" customHeight="1">
      <c r="A12" s="34" t="s">
        <v>441</v>
      </c>
      <c r="B12" s="17" t="s">
        <v>442</v>
      </c>
      <c r="C12" s="35" t="s">
        <v>35</v>
      </c>
      <c r="D12" s="297">
        <v>42</v>
      </c>
      <c r="E12" s="302">
        <v>33</v>
      </c>
      <c r="F12" s="61" t="s">
        <v>1159</v>
      </c>
      <c r="G12" s="62" t="s">
        <v>1159</v>
      </c>
      <c r="H12" s="71">
        <v>22.32</v>
      </c>
      <c r="I12" s="37">
        <f>((K12*4)/H12)*100</f>
        <v>6.810035842293908</v>
      </c>
      <c r="J12" s="38">
        <v>0.35</v>
      </c>
      <c r="K12" s="38">
        <v>0.38</v>
      </c>
      <c r="L12" s="39">
        <f t="shared" si="0"/>
        <v>8.571428571428585</v>
      </c>
      <c r="M12" s="40">
        <v>40434</v>
      </c>
      <c r="N12" s="41">
        <v>40436</v>
      </c>
      <c r="O12" s="42">
        <v>40463</v>
      </c>
      <c r="P12" s="51" t="s">
        <v>689</v>
      </c>
      <c r="Q12" s="177"/>
    </row>
    <row r="13" spans="1:17" ht="11.25" customHeight="1">
      <c r="A13" s="44" t="s">
        <v>990</v>
      </c>
      <c r="B13" s="10" t="s">
        <v>993</v>
      </c>
      <c r="C13" s="45" t="s">
        <v>36</v>
      </c>
      <c r="D13" s="298">
        <v>55</v>
      </c>
      <c r="E13" s="302">
        <v>2</v>
      </c>
      <c r="F13" s="63" t="s">
        <v>1184</v>
      </c>
      <c r="G13" s="64" t="s">
        <v>1184</v>
      </c>
      <c r="H13" s="72">
        <v>33.33</v>
      </c>
      <c r="I13" s="46">
        <f>((K13*4)/H13)*100</f>
        <v>3.1203120312031207</v>
      </c>
      <c r="J13" s="47">
        <v>0.25</v>
      </c>
      <c r="K13" s="47">
        <v>0.26</v>
      </c>
      <c r="L13" s="48">
        <f t="shared" si="0"/>
        <v>4.0000000000000036</v>
      </c>
      <c r="M13" s="49">
        <v>40127</v>
      </c>
      <c r="N13" s="50">
        <v>40129</v>
      </c>
      <c r="O13" s="51">
        <v>40148</v>
      </c>
      <c r="P13" s="51" t="s">
        <v>659</v>
      </c>
      <c r="Q13" s="52"/>
    </row>
    <row r="14" spans="1:17" ht="11.25" customHeight="1">
      <c r="A14" s="44" t="s">
        <v>1085</v>
      </c>
      <c r="B14" s="10" t="s">
        <v>1086</v>
      </c>
      <c r="C14" s="45" t="s">
        <v>37</v>
      </c>
      <c r="D14" s="298">
        <v>35</v>
      </c>
      <c r="E14" s="302">
        <v>67</v>
      </c>
      <c r="F14" s="63" t="s">
        <v>1184</v>
      </c>
      <c r="G14" s="64" t="s">
        <v>1159</v>
      </c>
      <c r="H14" s="72">
        <v>30.81</v>
      </c>
      <c r="I14" s="46">
        <f>((K14*4)/H14)*100</f>
        <v>1.9474196689386565</v>
      </c>
      <c r="J14" s="47">
        <v>0.14</v>
      </c>
      <c r="K14" s="47">
        <v>0.15</v>
      </c>
      <c r="L14" s="48">
        <f t="shared" si="0"/>
        <v>7.14285714285714</v>
      </c>
      <c r="M14" s="49">
        <v>40225</v>
      </c>
      <c r="N14" s="50">
        <v>40227</v>
      </c>
      <c r="O14" s="51">
        <v>40248</v>
      </c>
      <c r="P14" s="51" t="s">
        <v>675</v>
      </c>
      <c r="Q14" s="52"/>
    </row>
    <row r="15" spans="1:17" ht="11.25" customHeight="1">
      <c r="A15" s="44" t="s">
        <v>1162</v>
      </c>
      <c r="B15" s="10" t="s">
        <v>1163</v>
      </c>
      <c r="C15" s="45" t="s">
        <v>39</v>
      </c>
      <c r="D15" s="298">
        <v>26</v>
      </c>
      <c r="E15" s="302">
        <v>99</v>
      </c>
      <c r="F15" s="63" t="s">
        <v>1159</v>
      </c>
      <c r="G15" s="64" t="s">
        <v>1159</v>
      </c>
      <c r="H15" s="72">
        <v>27.03</v>
      </c>
      <c r="I15" s="46">
        <f>((K15*4)/H15)*100</f>
        <v>6.215316315205327</v>
      </c>
      <c r="J15" s="47">
        <v>0.41</v>
      </c>
      <c r="K15" s="47">
        <v>0.42</v>
      </c>
      <c r="L15" s="48">
        <f t="shared" si="0"/>
        <v>2.4390243902439046</v>
      </c>
      <c r="M15" s="49">
        <v>40184</v>
      </c>
      <c r="N15" s="50">
        <v>40186</v>
      </c>
      <c r="O15" s="51">
        <v>40210</v>
      </c>
      <c r="P15" s="51" t="s">
        <v>667</v>
      </c>
      <c r="Q15" s="52"/>
    </row>
    <row r="16" spans="1:17" ht="11.25" customHeight="1">
      <c r="A16" s="53" t="s">
        <v>1093</v>
      </c>
      <c r="B16" s="54" t="s">
        <v>1094</v>
      </c>
      <c r="C16" s="55" t="s">
        <v>33</v>
      </c>
      <c r="D16" s="299">
        <v>35</v>
      </c>
      <c r="E16" s="302">
        <v>66</v>
      </c>
      <c r="F16" s="100" t="s">
        <v>134</v>
      </c>
      <c r="G16" s="101" t="s">
        <v>134</v>
      </c>
      <c r="H16" s="73">
        <v>38.61</v>
      </c>
      <c r="I16" s="56">
        <f>((K16*4)/H16)*100</f>
        <v>3.522403522403523</v>
      </c>
      <c r="J16" s="57">
        <v>0.33</v>
      </c>
      <c r="K16" s="57">
        <v>0.34</v>
      </c>
      <c r="L16" s="58">
        <f t="shared" si="0"/>
        <v>3.0303030303030276</v>
      </c>
      <c r="M16" s="68">
        <v>40156</v>
      </c>
      <c r="N16" s="69">
        <v>40158</v>
      </c>
      <c r="O16" s="59">
        <v>40179</v>
      </c>
      <c r="P16" s="59" t="s">
        <v>652</v>
      </c>
      <c r="Q16" s="52"/>
    </row>
    <row r="17" spans="1:17" ht="11.25" customHeight="1">
      <c r="A17" s="34" t="s">
        <v>194</v>
      </c>
      <c r="B17" s="17" t="s">
        <v>195</v>
      </c>
      <c r="C17" s="35" t="s">
        <v>38</v>
      </c>
      <c r="D17" s="297">
        <v>25</v>
      </c>
      <c r="E17" s="303">
        <v>100</v>
      </c>
      <c r="F17" s="63" t="s">
        <v>1184</v>
      </c>
      <c r="G17" s="64" t="s">
        <v>1184</v>
      </c>
      <c r="H17" s="71">
        <v>12.75</v>
      </c>
      <c r="I17" s="37">
        <f>((K17*4)/H17)*100</f>
        <v>6.901960784313725</v>
      </c>
      <c r="J17" s="38">
        <v>0.21</v>
      </c>
      <c r="K17" s="38">
        <v>0.22</v>
      </c>
      <c r="L17" s="39">
        <f t="shared" si="0"/>
        <v>4.761904761904767</v>
      </c>
      <c r="M17" s="147">
        <v>39610</v>
      </c>
      <c r="N17" s="148">
        <v>39612</v>
      </c>
      <c r="O17" s="149">
        <v>39630</v>
      </c>
      <c r="P17" s="42" t="s">
        <v>652</v>
      </c>
      <c r="Q17" s="43"/>
    </row>
    <row r="18" spans="1:17" ht="11.25" customHeight="1">
      <c r="A18" s="44" t="s">
        <v>1134</v>
      </c>
      <c r="B18" s="10" t="s">
        <v>1135</v>
      </c>
      <c r="C18" s="45" t="s">
        <v>38</v>
      </c>
      <c r="D18" s="298">
        <v>30</v>
      </c>
      <c r="E18" s="304">
        <v>83</v>
      </c>
      <c r="F18" s="63" t="s">
        <v>1184</v>
      </c>
      <c r="G18" s="64" t="s">
        <v>1184</v>
      </c>
      <c r="H18" s="72">
        <v>44.66</v>
      </c>
      <c r="I18" s="46">
        <f>((K18*4)/H18)*100</f>
        <v>4.030452306314376</v>
      </c>
      <c r="J18" s="47">
        <v>0.44</v>
      </c>
      <c r="K18" s="47">
        <v>0.45</v>
      </c>
      <c r="L18" s="48">
        <f t="shared" si="0"/>
        <v>2.2727272727272707</v>
      </c>
      <c r="M18" s="95">
        <v>39777</v>
      </c>
      <c r="N18" s="96">
        <v>39780</v>
      </c>
      <c r="O18" s="97">
        <v>39794</v>
      </c>
      <c r="P18" s="51" t="s">
        <v>653</v>
      </c>
      <c r="Q18" s="52"/>
    </row>
    <row r="19" spans="1:17" ht="11.25" customHeight="1">
      <c r="A19" s="44" t="s">
        <v>1071</v>
      </c>
      <c r="B19" s="10" t="s">
        <v>1072</v>
      </c>
      <c r="C19" s="45" t="s">
        <v>43</v>
      </c>
      <c r="D19" s="298">
        <v>37</v>
      </c>
      <c r="E19" s="304">
        <v>57</v>
      </c>
      <c r="F19" s="63" t="s">
        <v>1184</v>
      </c>
      <c r="G19" s="64" t="s">
        <v>1184</v>
      </c>
      <c r="H19" s="72">
        <v>68.19</v>
      </c>
      <c r="I19" s="46">
        <f>((K19*4)/H19)*100</f>
        <v>2.170406217920516</v>
      </c>
      <c r="J19" s="47">
        <v>0.33</v>
      </c>
      <c r="K19" s="47">
        <v>0.37</v>
      </c>
      <c r="L19" s="48">
        <f t="shared" si="0"/>
        <v>12.12121212121211</v>
      </c>
      <c r="M19" s="49">
        <v>40157</v>
      </c>
      <c r="N19" s="50">
        <v>40161</v>
      </c>
      <c r="O19" s="51">
        <v>40182</v>
      </c>
      <c r="P19" s="51" t="s">
        <v>663</v>
      </c>
      <c r="Q19" s="52"/>
    </row>
    <row r="20" spans="1:17" ht="11.25" customHeight="1">
      <c r="A20" s="44" t="s">
        <v>1164</v>
      </c>
      <c r="B20" s="10" t="s">
        <v>1165</v>
      </c>
      <c r="C20" s="45" t="s">
        <v>44</v>
      </c>
      <c r="D20" s="298">
        <v>27</v>
      </c>
      <c r="E20" s="304">
        <v>95</v>
      </c>
      <c r="F20" s="63" t="s">
        <v>1184</v>
      </c>
      <c r="G20" s="64" t="s">
        <v>1184</v>
      </c>
      <c r="H20" s="72">
        <v>28.87</v>
      </c>
      <c r="I20" s="46">
        <f>((K20*4)/H20)*100</f>
        <v>3.186698995497056</v>
      </c>
      <c r="J20" s="47">
        <v>0.225</v>
      </c>
      <c r="K20" s="47">
        <v>0.23</v>
      </c>
      <c r="L20" s="48">
        <f t="shared" si="0"/>
        <v>2.2222222222222143</v>
      </c>
      <c r="M20" s="49">
        <v>40220</v>
      </c>
      <c r="N20" s="50">
        <v>40225</v>
      </c>
      <c r="O20" s="51">
        <v>40238</v>
      </c>
      <c r="P20" s="51" t="s">
        <v>659</v>
      </c>
      <c r="Q20" s="52"/>
    </row>
    <row r="21" spans="1:17" ht="11.25" customHeight="1">
      <c r="A21" s="53" t="s">
        <v>1052</v>
      </c>
      <c r="B21" s="54" t="s">
        <v>1053</v>
      </c>
      <c r="C21" s="55" t="s">
        <v>45</v>
      </c>
      <c r="D21" s="299">
        <v>40</v>
      </c>
      <c r="E21" s="305">
        <v>37</v>
      </c>
      <c r="F21" s="63" t="s">
        <v>1184</v>
      </c>
      <c r="G21" s="64" t="s">
        <v>1184</v>
      </c>
      <c r="H21" s="73">
        <v>30.43</v>
      </c>
      <c r="I21" s="56">
        <f>((K21*4)/H21)*100</f>
        <v>4.732172198488334</v>
      </c>
      <c r="J21" s="57">
        <v>0.355</v>
      </c>
      <c r="K21" s="57">
        <v>0.36</v>
      </c>
      <c r="L21" s="126">
        <f t="shared" si="0"/>
        <v>1.4084507042253502</v>
      </c>
      <c r="M21" s="68">
        <v>40219</v>
      </c>
      <c r="N21" s="69">
        <v>40221</v>
      </c>
      <c r="O21" s="59">
        <v>40238</v>
      </c>
      <c r="P21" s="51" t="s">
        <v>659</v>
      </c>
      <c r="Q21" s="178"/>
    </row>
    <row r="22" spans="1:17" ht="11.25" customHeight="1">
      <c r="A22" s="34" t="s">
        <v>59</v>
      </c>
      <c r="B22" s="17" t="s">
        <v>60</v>
      </c>
      <c r="C22" s="35" t="s">
        <v>61</v>
      </c>
      <c r="D22" s="297">
        <v>38</v>
      </c>
      <c r="E22" s="302">
        <v>47</v>
      </c>
      <c r="F22" s="127" t="s">
        <v>134</v>
      </c>
      <c r="G22" s="77" t="s">
        <v>134</v>
      </c>
      <c r="H22" s="71">
        <v>12.97</v>
      </c>
      <c r="I22" s="37">
        <f>((K22*4)/H22)*100</f>
        <v>4.780262143407864</v>
      </c>
      <c r="J22" s="38">
        <v>0.15</v>
      </c>
      <c r="K22" s="38">
        <v>0.155</v>
      </c>
      <c r="L22" s="39">
        <f t="shared" si="0"/>
        <v>3.3333333333333437</v>
      </c>
      <c r="M22" s="147">
        <v>39923</v>
      </c>
      <c r="N22" s="148">
        <v>39925</v>
      </c>
      <c r="O22" s="149">
        <v>39946</v>
      </c>
      <c r="P22" s="42" t="s">
        <v>656</v>
      </c>
      <c r="Q22" s="43"/>
    </row>
    <row r="23" spans="1:17" ht="11.25" customHeight="1">
      <c r="A23" s="150" t="s">
        <v>315</v>
      </c>
      <c r="B23" s="10" t="s">
        <v>312</v>
      </c>
      <c r="C23" s="45" t="s">
        <v>313</v>
      </c>
      <c r="D23" s="298">
        <v>26</v>
      </c>
      <c r="E23" s="302">
        <v>98</v>
      </c>
      <c r="F23" s="63" t="s">
        <v>1184</v>
      </c>
      <c r="G23" s="64" t="s">
        <v>1184</v>
      </c>
      <c r="H23" s="72">
        <v>61.29</v>
      </c>
      <c r="I23" s="46">
        <f>((K23*4)/H23)*100</f>
        <v>1.957905041605482</v>
      </c>
      <c r="J23" s="47">
        <v>0.2875</v>
      </c>
      <c r="K23" s="47">
        <v>0.3</v>
      </c>
      <c r="L23" s="48">
        <f t="shared" si="0"/>
        <v>4.347826086956519</v>
      </c>
      <c r="M23" s="49">
        <v>40150</v>
      </c>
      <c r="N23" s="50">
        <v>40154</v>
      </c>
      <c r="O23" s="51">
        <v>40182</v>
      </c>
      <c r="P23" s="51" t="s">
        <v>663</v>
      </c>
      <c r="Q23" s="52" t="s">
        <v>314</v>
      </c>
    </row>
    <row r="24" spans="1:17" ht="11.25" customHeight="1">
      <c r="A24" s="44" t="s">
        <v>1050</v>
      </c>
      <c r="B24" s="10" t="s">
        <v>1051</v>
      </c>
      <c r="C24" s="45" t="s">
        <v>43</v>
      </c>
      <c r="D24" s="298">
        <v>39</v>
      </c>
      <c r="E24" s="302">
        <v>43</v>
      </c>
      <c r="F24" s="63" t="s">
        <v>1184</v>
      </c>
      <c r="G24" s="64" t="s">
        <v>1159</v>
      </c>
      <c r="H24" s="72">
        <v>76.83</v>
      </c>
      <c r="I24" s="46">
        <f>((K24*4)/H24)*100</f>
        <v>0.9371339320577898</v>
      </c>
      <c r="J24" s="47">
        <v>0.17</v>
      </c>
      <c r="K24" s="47">
        <v>0.18</v>
      </c>
      <c r="L24" s="48">
        <f t="shared" si="0"/>
        <v>5.88235294117645</v>
      </c>
      <c r="M24" s="49">
        <v>40381</v>
      </c>
      <c r="N24" s="50">
        <v>40385</v>
      </c>
      <c r="O24" s="51">
        <v>40396</v>
      </c>
      <c r="P24" s="51" t="s">
        <v>685</v>
      </c>
      <c r="Q24" s="52"/>
    </row>
    <row r="25" spans="1:17" ht="11.25" customHeight="1">
      <c r="A25" s="44" t="s">
        <v>1027</v>
      </c>
      <c r="B25" s="10" t="s">
        <v>1028</v>
      </c>
      <c r="C25" s="45" t="s">
        <v>36</v>
      </c>
      <c r="D25" s="298">
        <v>43</v>
      </c>
      <c r="E25" s="302">
        <v>25</v>
      </c>
      <c r="F25" s="63" t="s">
        <v>1184</v>
      </c>
      <c r="G25" s="64" t="s">
        <v>1184</v>
      </c>
      <c r="H25" s="72">
        <v>34.81</v>
      </c>
      <c r="I25" s="46">
        <f>((K25*4)/H25)*100</f>
        <v>3.4185578856650385</v>
      </c>
      <c r="J25" s="47">
        <v>0.295</v>
      </c>
      <c r="K25" s="47">
        <v>0.2975</v>
      </c>
      <c r="L25" s="70">
        <f t="shared" si="0"/>
        <v>0.8474576271186418</v>
      </c>
      <c r="M25" s="49">
        <v>40217</v>
      </c>
      <c r="N25" s="50">
        <v>40219</v>
      </c>
      <c r="O25" s="51">
        <v>40235</v>
      </c>
      <c r="P25" s="51" t="s">
        <v>672</v>
      </c>
      <c r="Q25" s="52"/>
    </row>
    <row r="26" spans="1:17" ht="11.25" customHeight="1">
      <c r="A26" s="53" t="s">
        <v>1116</v>
      </c>
      <c r="B26" s="54" t="s">
        <v>1117</v>
      </c>
      <c r="C26" s="55" t="s">
        <v>46</v>
      </c>
      <c r="D26" s="299">
        <v>34</v>
      </c>
      <c r="E26" s="302">
        <v>74</v>
      </c>
      <c r="F26" s="65" t="s">
        <v>1184</v>
      </c>
      <c r="G26" s="67" t="s">
        <v>1184</v>
      </c>
      <c r="H26" s="73">
        <v>28.05</v>
      </c>
      <c r="I26" s="56">
        <f>((K26*4)/H26)*100</f>
        <v>2.4242424242424243</v>
      </c>
      <c r="J26" s="57">
        <v>0.16</v>
      </c>
      <c r="K26" s="57">
        <v>0.17</v>
      </c>
      <c r="L26" s="58">
        <f t="shared" si="0"/>
        <v>6.25</v>
      </c>
      <c r="M26" s="68">
        <v>40403</v>
      </c>
      <c r="N26" s="69">
        <v>40407</v>
      </c>
      <c r="O26" s="59">
        <v>40422</v>
      </c>
      <c r="P26" s="59" t="s">
        <v>659</v>
      </c>
      <c r="Q26" s="60"/>
    </row>
    <row r="27" spans="1:17" ht="11.25" customHeight="1">
      <c r="A27" s="34" t="s">
        <v>490</v>
      </c>
      <c r="B27" s="17" t="s">
        <v>1080</v>
      </c>
      <c r="C27" s="35" t="s">
        <v>39</v>
      </c>
      <c r="D27" s="297">
        <v>37</v>
      </c>
      <c r="E27" s="303">
        <v>60</v>
      </c>
      <c r="F27" s="61" t="s">
        <v>1184</v>
      </c>
      <c r="G27" s="62" t="s">
        <v>1184</v>
      </c>
      <c r="H27" s="71">
        <v>36.16</v>
      </c>
      <c r="I27" s="37">
        <f>((K27*4)/H27)*100</f>
        <v>8.019911504424778</v>
      </c>
      <c r="J27" s="38">
        <v>0.7</v>
      </c>
      <c r="K27" s="38">
        <v>0.725</v>
      </c>
      <c r="L27" s="39">
        <f t="shared" si="0"/>
        <v>3.571428571428581</v>
      </c>
      <c r="M27" s="40">
        <v>40242</v>
      </c>
      <c r="N27" s="41">
        <v>40246</v>
      </c>
      <c r="O27" s="42">
        <v>40259</v>
      </c>
      <c r="P27" s="42" t="s">
        <v>676</v>
      </c>
      <c r="Q27" s="43"/>
    </row>
    <row r="28" spans="1:17" ht="11.25" customHeight="1">
      <c r="A28" s="44" t="s">
        <v>1025</v>
      </c>
      <c r="B28" s="10" t="s">
        <v>1026</v>
      </c>
      <c r="C28" s="45" t="s">
        <v>34</v>
      </c>
      <c r="D28" s="298">
        <v>45</v>
      </c>
      <c r="E28" s="304">
        <v>21</v>
      </c>
      <c r="F28" s="63" t="s">
        <v>1159</v>
      </c>
      <c r="G28" s="64" t="s">
        <v>1159</v>
      </c>
      <c r="H28" s="72">
        <v>55.13</v>
      </c>
      <c r="I28" s="46">
        <f>((K28*4)/H28)*100</f>
        <v>2.684563758389262</v>
      </c>
      <c r="J28" s="47">
        <v>0.35</v>
      </c>
      <c r="K28" s="47">
        <v>0.37</v>
      </c>
      <c r="L28" s="48">
        <f t="shared" si="0"/>
        <v>5.714285714285716</v>
      </c>
      <c r="M28" s="49">
        <v>40254</v>
      </c>
      <c r="N28" s="50">
        <v>40256</v>
      </c>
      <c r="O28" s="51">
        <v>40274</v>
      </c>
      <c r="P28" s="51" t="s">
        <v>679</v>
      </c>
      <c r="Q28" s="52"/>
    </row>
    <row r="29" spans="1:17" ht="11.25" customHeight="1">
      <c r="A29" s="44" t="s">
        <v>1009</v>
      </c>
      <c r="B29" s="10" t="s">
        <v>1010</v>
      </c>
      <c r="C29" s="45" t="s">
        <v>34</v>
      </c>
      <c r="D29" s="298">
        <v>50</v>
      </c>
      <c r="E29" s="304">
        <v>12</v>
      </c>
      <c r="F29" s="63" t="s">
        <v>1159</v>
      </c>
      <c r="G29" s="64" t="s">
        <v>1159</v>
      </c>
      <c r="H29" s="72">
        <v>26.67</v>
      </c>
      <c r="I29" s="46">
        <f>((K29*4)/H29)*100</f>
        <v>5.999250093738283</v>
      </c>
      <c r="J29" s="47">
        <v>0.395</v>
      </c>
      <c r="K29" s="47">
        <v>0.4</v>
      </c>
      <c r="L29" s="70">
        <f aca="true" t="shared" si="1" ref="L29:L38">((K29/J29)-1)*100</f>
        <v>1.2658227848101333</v>
      </c>
      <c r="M29" s="49">
        <v>40441</v>
      </c>
      <c r="N29" s="50">
        <v>40443</v>
      </c>
      <c r="O29" s="51">
        <v>40466</v>
      </c>
      <c r="P29" s="51" t="s">
        <v>665</v>
      </c>
      <c r="Q29" s="52"/>
    </row>
    <row r="30" spans="1:17" ht="11.25" customHeight="1">
      <c r="A30" s="44" t="s">
        <v>1166</v>
      </c>
      <c r="B30" s="10" t="s">
        <v>1167</v>
      </c>
      <c r="C30" s="45" t="s">
        <v>33</v>
      </c>
      <c r="D30" s="298">
        <v>27</v>
      </c>
      <c r="E30" s="304">
        <v>96</v>
      </c>
      <c r="F30" s="85" t="s">
        <v>134</v>
      </c>
      <c r="G30" s="76" t="s">
        <v>134</v>
      </c>
      <c r="H30" s="72">
        <v>25.49</v>
      </c>
      <c r="I30" s="46">
        <f>((K30)/H30)*100</f>
        <v>1.8830914083954493</v>
      </c>
      <c r="J30" s="47">
        <v>0.47</v>
      </c>
      <c r="K30" s="47">
        <v>0.48</v>
      </c>
      <c r="L30" s="48">
        <f t="shared" si="1"/>
        <v>2.127659574468077</v>
      </c>
      <c r="M30" s="49">
        <v>40217</v>
      </c>
      <c r="N30" s="50">
        <v>40219</v>
      </c>
      <c r="O30" s="51">
        <v>40247</v>
      </c>
      <c r="P30" s="51" t="s">
        <v>693</v>
      </c>
      <c r="Q30" s="52" t="s">
        <v>1186</v>
      </c>
    </row>
    <row r="31" spans="1:17" ht="11.25" customHeight="1">
      <c r="A31" s="53" t="s">
        <v>1168</v>
      </c>
      <c r="B31" s="54" t="s">
        <v>1169</v>
      </c>
      <c r="C31" s="55" t="s">
        <v>47</v>
      </c>
      <c r="D31" s="299">
        <v>45</v>
      </c>
      <c r="E31" s="305">
        <v>20</v>
      </c>
      <c r="F31" s="65" t="s">
        <v>1184</v>
      </c>
      <c r="G31" s="67" t="s">
        <v>1184</v>
      </c>
      <c r="H31" s="73">
        <v>33.64</v>
      </c>
      <c r="I31" s="56">
        <f>((K31*4)/H31)*100</f>
        <v>1.1593341260404282</v>
      </c>
      <c r="J31" s="57">
        <v>0.09</v>
      </c>
      <c r="K31" s="57">
        <v>0.0975</v>
      </c>
      <c r="L31" s="58">
        <f t="shared" si="1"/>
        <v>8.333333333333348</v>
      </c>
      <c r="M31" s="68">
        <v>40093</v>
      </c>
      <c r="N31" s="69">
        <v>40095</v>
      </c>
      <c r="O31" s="59">
        <v>40109</v>
      </c>
      <c r="P31" s="51" t="s">
        <v>657</v>
      </c>
      <c r="Q31" s="60"/>
    </row>
    <row r="32" spans="1:17" ht="11.25" customHeight="1">
      <c r="A32" s="34" t="s">
        <v>1118</v>
      </c>
      <c r="B32" s="17" t="s">
        <v>1119</v>
      </c>
      <c r="C32" s="35" t="s">
        <v>48</v>
      </c>
      <c r="D32" s="297">
        <v>33</v>
      </c>
      <c r="E32" s="302">
        <v>78</v>
      </c>
      <c r="F32" s="61" t="s">
        <v>1184</v>
      </c>
      <c r="G32" s="62" t="s">
        <v>1159</v>
      </c>
      <c r="H32" s="71">
        <v>64.82</v>
      </c>
      <c r="I32" s="37">
        <f>((K32*4)/H32)*100</f>
        <v>3.394014193150263</v>
      </c>
      <c r="J32" s="38">
        <v>0.5</v>
      </c>
      <c r="K32" s="38">
        <v>0.55</v>
      </c>
      <c r="L32" s="39">
        <f t="shared" si="1"/>
        <v>10.000000000000009</v>
      </c>
      <c r="M32" s="40">
        <v>40385</v>
      </c>
      <c r="N32" s="41">
        <v>40387</v>
      </c>
      <c r="O32" s="42">
        <v>40403</v>
      </c>
      <c r="P32" s="42" t="s">
        <v>656</v>
      </c>
      <c r="Q32" s="43"/>
    </row>
    <row r="33" spans="1:17" ht="11.25" customHeight="1">
      <c r="A33" s="44" t="s">
        <v>1013</v>
      </c>
      <c r="B33" s="10" t="s">
        <v>1014</v>
      </c>
      <c r="C33" s="45" t="s">
        <v>49</v>
      </c>
      <c r="D33" s="298">
        <v>48</v>
      </c>
      <c r="E33" s="302">
        <v>13</v>
      </c>
      <c r="F33" s="63" t="s">
        <v>1159</v>
      </c>
      <c r="G33" s="64" t="s">
        <v>1159</v>
      </c>
      <c r="H33" s="72">
        <v>55.88</v>
      </c>
      <c r="I33" s="46">
        <f>((K33*4)/H33)*100</f>
        <v>3.149606299212598</v>
      </c>
      <c r="J33" s="47">
        <v>0.41</v>
      </c>
      <c r="K33" s="47">
        <v>0.44</v>
      </c>
      <c r="L33" s="48">
        <f t="shared" si="1"/>
        <v>7.317073170731714</v>
      </c>
      <c r="M33" s="49">
        <v>40248</v>
      </c>
      <c r="N33" s="50">
        <v>40252</v>
      </c>
      <c r="O33" s="51">
        <v>40269</v>
      </c>
      <c r="P33" s="51" t="s">
        <v>652</v>
      </c>
      <c r="Q33" s="52"/>
    </row>
    <row r="34" spans="1:17" ht="11.25" customHeight="1">
      <c r="A34" s="44" t="s">
        <v>1015</v>
      </c>
      <c r="B34" s="10" t="s">
        <v>1016</v>
      </c>
      <c r="C34" s="45" t="s">
        <v>50</v>
      </c>
      <c r="D34" s="298">
        <v>47</v>
      </c>
      <c r="E34" s="302">
        <v>17</v>
      </c>
      <c r="F34" s="63" t="s">
        <v>1159</v>
      </c>
      <c r="G34" s="64" t="s">
        <v>1159</v>
      </c>
      <c r="H34" s="72">
        <v>73.84</v>
      </c>
      <c r="I34" s="46">
        <f>((K34*4)/H34)*100</f>
        <v>2.8710725893824485</v>
      </c>
      <c r="J34" s="47">
        <v>0.44</v>
      </c>
      <c r="K34" s="47">
        <v>0.53</v>
      </c>
      <c r="L34" s="48">
        <f t="shared" si="1"/>
        <v>20.45454545454546</v>
      </c>
      <c r="M34" s="49">
        <v>40290</v>
      </c>
      <c r="N34" s="50">
        <v>40294</v>
      </c>
      <c r="O34" s="51">
        <v>40312</v>
      </c>
      <c r="P34" s="51" t="s">
        <v>682</v>
      </c>
      <c r="Q34" s="52"/>
    </row>
    <row r="35" spans="1:17" ht="11.25" customHeight="1">
      <c r="A35" s="44" t="s">
        <v>1040</v>
      </c>
      <c r="B35" s="10" t="s">
        <v>1041</v>
      </c>
      <c r="C35" s="45" t="s">
        <v>38</v>
      </c>
      <c r="D35" s="298">
        <v>42</v>
      </c>
      <c r="E35" s="302">
        <v>32</v>
      </c>
      <c r="F35" s="85" t="s">
        <v>134</v>
      </c>
      <c r="G35" s="76" t="s">
        <v>134</v>
      </c>
      <c r="H35" s="72">
        <v>35.73</v>
      </c>
      <c r="I35" s="46">
        <f>((K35*4)/H35)*100</f>
        <v>2.6308424293310946</v>
      </c>
      <c r="J35" s="169">
        <v>0.22857142857142856</v>
      </c>
      <c r="K35" s="47">
        <v>0.235</v>
      </c>
      <c r="L35" s="48">
        <f t="shared" si="1"/>
        <v>2.8124999999999956</v>
      </c>
      <c r="M35" s="49">
        <v>40245</v>
      </c>
      <c r="N35" s="50">
        <v>40247</v>
      </c>
      <c r="O35" s="51">
        <v>40263</v>
      </c>
      <c r="P35" s="51" t="s">
        <v>677</v>
      </c>
      <c r="Q35" s="142" t="s">
        <v>163</v>
      </c>
    </row>
    <row r="36" spans="1:17" ht="11.25" customHeight="1">
      <c r="A36" s="53" t="s">
        <v>62</v>
      </c>
      <c r="B36" s="54" t="s">
        <v>63</v>
      </c>
      <c r="C36" s="55" t="s">
        <v>38</v>
      </c>
      <c r="D36" s="299">
        <v>30</v>
      </c>
      <c r="E36" s="302">
        <v>84</v>
      </c>
      <c r="F36" s="65" t="s">
        <v>1184</v>
      </c>
      <c r="G36" s="101" t="s">
        <v>134</v>
      </c>
      <c r="H36" s="73">
        <v>26.39</v>
      </c>
      <c r="I36" s="56">
        <f>((K36*4)/H36)*100</f>
        <v>4.622963243652898</v>
      </c>
      <c r="J36" s="57">
        <v>0.3</v>
      </c>
      <c r="K36" s="57">
        <v>0.305</v>
      </c>
      <c r="L36" s="126">
        <f t="shared" si="1"/>
        <v>1.6666666666666607</v>
      </c>
      <c r="M36" s="68">
        <v>40434</v>
      </c>
      <c r="N36" s="69">
        <v>40436</v>
      </c>
      <c r="O36" s="59">
        <v>40452</v>
      </c>
      <c r="P36" s="59" t="s">
        <v>652</v>
      </c>
      <c r="Q36" s="60"/>
    </row>
    <row r="37" spans="1:17" ht="11.25" customHeight="1">
      <c r="A37" s="34" t="s">
        <v>1155</v>
      </c>
      <c r="B37" s="17" t="s">
        <v>1156</v>
      </c>
      <c r="C37" s="35" t="s">
        <v>36</v>
      </c>
      <c r="D37" s="297">
        <v>41</v>
      </c>
      <c r="E37" s="303">
        <v>35</v>
      </c>
      <c r="F37" s="61" t="s">
        <v>1184</v>
      </c>
      <c r="G37" s="62" t="s">
        <v>1184</v>
      </c>
      <c r="H37" s="71">
        <v>22.52</v>
      </c>
      <c r="I37" s="37">
        <f>((K37*4)/H37)*100</f>
        <v>4.129662522202486</v>
      </c>
      <c r="J37" s="38">
        <v>0.2275</v>
      </c>
      <c r="K37" s="38">
        <v>0.2325</v>
      </c>
      <c r="L37" s="39">
        <f t="shared" si="1"/>
        <v>2.19780219780219</v>
      </c>
      <c r="M37" s="40">
        <v>40420</v>
      </c>
      <c r="N37" s="41">
        <v>40422</v>
      </c>
      <c r="O37" s="42">
        <v>40436</v>
      </c>
      <c r="P37" s="42" t="s">
        <v>660</v>
      </c>
      <c r="Q37" s="43"/>
    </row>
    <row r="38" spans="1:17" ht="11.25" customHeight="1">
      <c r="A38" s="44" t="s">
        <v>1087</v>
      </c>
      <c r="B38" s="10" t="s">
        <v>1088</v>
      </c>
      <c r="C38" s="45" t="s">
        <v>45</v>
      </c>
      <c r="D38" s="298">
        <v>36</v>
      </c>
      <c r="E38" s="304">
        <v>63</v>
      </c>
      <c r="F38" s="63" t="s">
        <v>1184</v>
      </c>
      <c r="G38" s="64" t="s">
        <v>1159</v>
      </c>
      <c r="H38" s="72">
        <v>47.53</v>
      </c>
      <c r="I38" s="46">
        <f>((K38*4)/H38)*100</f>
        <v>5.007363770250368</v>
      </c>
      <c r="J38" s="47">
        <v>0.59</v>
      </c>
      <c r="K38" s="47">
        <v>0.595</v>
      </c>
      <c r="L38" s="70">
        <f t="shared" si="1"/>
        <v>0.8474576271186418</v>
      </c>
      <c r="M38" s="49">
        <v>40224</v>
      </c>
      <c r="N38" s="50">
        <v>40226</v>
      </c>
      <c r="O38" s="51">
        <v>40252</v>
      </c>
      <c r="P38" s="51" t="s">
        <v>660</v>
      </c>
      <c r="Q38" s="52"/>
    </row>
    <row r="39" spans="1:17" ht="11.25" customHeight="1">
      <c r="A39" s="44" t="s">
        <v>991</v>
      </c>
      <c r="B39" s="10" t="s">
        <v>992</v>
      </c>
      <c r="C39" s="45" t="s">
        <v>51</v>
      </c>
      <c r="D39" s="298">
        <v>57</v>
      </c>
      <c r="E39" s="304">
        <v>1</v>
      </c>
      <c r="F39" s="63" t="s">
        <v>1184</v>
      </c>
      <c r="G39" s="64" t="s">
        <v>1159</v>
      </c>
      <c r="H39" s="72">
        <v>25.94</v>
      </c>
      <c r="I39" s="46">
        <f>((K39*4)/H39)*100</f>
        <v>4.163454124903624</v>
      </c>
      <c r="J39" s="47">
        <v>0.26</v>
      </c>
      <c r="K39" s="47">
        <v>0.27</v>
      </c>
      <c r="L39" s="48">
        <f aca="true" t="shared" si="2" ref="L39:L70">((K39/J39)-1)*100</f>
        <v>3.8461538461538547</v>
      </c>
      <c r="M39" s="49">
        <v>40227</v>
      </c>
      <c r="N39" s="50">
        <v>40231</v>
      </c>
      <c r="O39" s="51">
        <v>40245</v>
      </c>
      <c r="P39" s="51" t="s">
        <v>674</v>
      </c>
      <c r="Q39" s="52"/>
    </row>
    <row r="40" spans="1:17" ht="11.25" customHeight="1">
      <c r="A40" s="44" t="s">
        <v>995</v>
      </c>
      <c r="B40" s="10" t="s">
        <v>996</v>
      </c>
      <c r="C40" s="45" t="s">
        <v>52</v>
      </c>
      <c r="D40" s="298">
        <v>55</v>
      </c>
      <c r="E40" s="304">
        <v>3</v>
      </c>
      <c r="F40" s="63" t="s">
        <v>1159</v>
      </c>
      <c r="G40" s="64" t="s">
        <v>1184</v>
      </c>
      <c r="H40" s="72">
        <v>44.76</v>
      </c>
      <c r="I40" s="46">
        <f>((K40*4)/H40)*100</f>
        <v>2.4575513851653263</v>
      </c>
      <c r="J40" s="47">
        <v>0.26</v>
      </c>
      <c r="K40" s="47">
        <v>0.275</v>
      </c>
      <c r="L40" s="48">
        <f t="shared" si="2"/>
        <v>5.769230769230771</v>
      </c>
      <c r="M40" s="49">
        <v>40417</v>
      </c>
      <c r="N40" s="50">
        <v>40421</v>
      </c>
      <c r="O40" s="51">
        <v>40436</v>
      </c>
      <c r="P40" s="51" t="s">
        <v>660</v>
      </c>
      <c r="Q40" s="52"/>
    </row>
    <row r="41" spans="1:17" ht="11.25" customHeight="1">
      <c r="A41" s="53" t="s">
        <v>1170</v>
      </c>
      <c r="B41" s="54" t="s">
        <v>1171</v>
      </c>
      <c r="C41" s="55" t="s">
        <v>53</v>
      </c>
      <c r="D41" s="299">
        <v>29</v>
      </c>
      <c r="E41" s="305">
        <v>85</v>
      </c>
      <c r="F41" s="100" t="s">
        <v>134</v>
      </c>
      <c r="G41" s="101" t="s">
        <v>134</v>
      </c>
      <c r="H41" s="73">
        <v>25.99</v>
      </c>
      <c r="I41" s="56">
        <f>((K41*4)/H41)*100</f>
        <v>2.4624855713736054</v>
      </c>
      <c r="J41" s="57">
        <v>0.155</v>
      </c>
      <c r="K41" s="57">
        <v>0.16</v>
      </c>
      <c r="L41" s="58">
        <f t="shared" si="2"/>
        <v>3.2258064516129004</v>
      </c>
      <c r="M41" s="68">
        <v>40114</v>
      </c>
      <c r="N41" s="69">
        <v>40116</v>
      </c>
      <c r="O41" s="59">
        <v>40130</v>
      </c>
      <c r="P41" s="59" t="s">
        <v>656</v>
      </c>
      <c r="Q41" s="60"/>
    </row>
    <row r="42" spans="1:17" ht="11.25" customHeight="1">
      <c r="A42" s="34" t="s">
        <v>1037</v>
      </c>
      <c r="B42" s="17" t="s">
        <v>1038</v>
      </c>
      <c r="C42" s="35" t="s">
        <v>32</v>
      </c>
      <c r="D42" s="297">
        <v>42</v>
      </c>
      <c r="E42" s="302">
        <v>30</v>
      </c>
      <c r="F42" s="61" t="s">
        <v>1159</v>
      </c>
      <c r="G42" s="62" t="s">
        <v>1159</v>
      </c>
      <c r="H42" s="71">
        <v>33.59</v>
      </c>
      <c r="I42" s="37">
        <f>((K42*4)/H42)*100</f>
        <v>5.835069961298005</v>
      </c>
      <c r="J42" s="38">
        <v>0.47</v>
      </c>
      <c r="K42" s="38">
        <v>0.49</v>
      </c>
      <c r="L42" s="39">
        <f t="shared" si="2"/>
        <v>4.255319148936176</v>
      </c>
      <c r="M42" s="147">
        <v>39855</v>
      </c>
      <c r="N42" s="148">
        <v>39857</v>
      </c>
      <c r="O42" s="149">
        <v>39882</v>
      </c>
      <c r="P42" s="42" t="s">
        <v>654</v>
      </c>
      <c r="Q42" s="43"/>
    </row>
    <row r="43" spans="1:17" ht="11.25" customHeight="1">
      <c r="A43" s="44" t="s">
        <v>997</v>
      </c>
      <c r="B43" s="10" t="s">
        <v>998</v>
      </c>
      <c r="C43" s="45" t="s">
        <v>54</v>
      </c>
      <c r="D43" s="298">
        <v>53</v>
      </c>
      <c r="E43" s="302">
        <v>8</v>
      </c>
      <c r="F43" s="63" t="s">
        <v>1184</v>
      </c>
      <c r="G43" s="64" t="s">
        <v>1184</v>
      </c>
      <c r="H43" s="72">
        <v>46.65</v>
      </c>
      <c r="I43" s="46">
        <f>((K43*4)/H43)*100</f>
        <v>2.8724544480171494</v>
      </c>
      <c r="J43" s="47">
        <v>0.33</v>
      </c>
      <c r="K43" s="47">
        <v>0.335</v>
      </c>
      <c r="L43" s="70">
        <f t="shared" si="2"/>
        <v>1.5151515151515138</v>
      </c>
      <c r="M43" s="49">
        <v>40128</v>
      </c>
      <c r="N43" s="50">
        <v>40130</v>
      </c>
      <c r="O43" s="51">
        <v>40157</v>
      </c>
      <c r="P43" s="51" t="s">
        <v>654</v>
      </c>
      <c r="Q43" s="52"/>
    </row>
    <row r="44" spans="1:17" ht="11.25" customHeight="1">
      <c r="A44" s="44" t="s">
        <v>1172</v>
      </c>
      <c r="B44" s="10" t="s">
        <v>1173</v>
      </c>
      <c r="C44" s="45" t="s">
        <v>55</v>
      </c>
      <c r="D44" s="298">
        <v>28</v>
      </c>
      <c r="E44" s="302">
        <v>90</v>
      </c>
      <c r="F44" s="63" t="s">
        <v>1184</v>
      </c>
      <c r="G44" s="64" t="s">
        <v>1184</v>
      </c>
      <c r="H44" s="72">
        <v>42.68</v>
      </c>
      <c r="I44" s="46">
        <f>((K44*4)/H44)*100</f>
        <v>1.218369259606373</v>
      </c>
      <c r="J44" s="47">
        <v>0.125</v>
      </c>
      <c r="K44" s="47">
        <v>0.13</v>
      </c>
      <c r="L44" s="48">
        <f t="shared" si="2"/>
        <v>4.0000000000000036</v>
      </c>
      <c r="M44" s="49">
        <v>40219</v>
      </c>
      <c r="N44" s="50">
        <v>40224</v>
      </c>
      <c r="O44" s="51">
        <v>40238</v>
      </c>
      <c r="P44" s="51" t="s">
        <v>659</v>
      </c>
      <c r="Q44" s="52"/>
    </row>
    <row r="45" spans="1:17" ht="11.25" customHeight="1">
      <c r="A45" s="44" t="s">
        <v>1174</v>
      </c>
      <c r="B45" s="10" t="s">
        <v>1175</v>
      </c>
      <c r="C45" s="45" t="s">
        <v>56</v>
      </c>
      <c r="D45" s="298">
        <v>28</v>
      </c>
      <c r="E45" s="302">
        <v>93</v>
      </c>
      <c r="F45" s="63" t="s">
        <v>1184</v>
      </c>
      <c r="G45" s="64" t="s">
        <v>1184</v>
      </c>
      <c r="H45" s="72">
        <v>59.11</v>
      </c>
      <c r="I45" s="46">
        <f>((K45*4)/H45)*100</f>
        <v>2.977499577059719</v>
      </c>
      <c r="J45" s="47">
        <v>0.42</v>
      </c>
      <c r="K45" s="47">
        <v>0.44</v>
      </c>
      <c r="L45" s="48">
        <f t="shared" si="2"/>
        <v>4.761904761904767</v>
      </c>
      <c r="M45" s="49">
        <v>40309</v>
      </c>
      <c r="N45" s="50">
        <v>40311</v>
      </c>
      <c r="O45" s="51">
        <v>40339</v>
      </c>
      <c r="P45" s="51" t="s">
        <v>654</v>
      </c>
      <c r="Q45" s="52"/>
    </row>
    <row r="46" spans="1:17" ht="11.25" customHeight="1">
      <c r="A46" s="53" t="s">
        <v>1120</v>
      </c>
      <c r="B46" s="54" t="s">
        <v>1121</v>
      </c>
      <c r="C46" s="55" t="s">
        <v>57</v>
      </c>
      <c r="D46" s="299">
        <v>34</v>
      </c>
      <c r="E46" s="302">
        <v>72</v>
      </c>
      <c r="F46" s="100" t="s">
        <v>134</v>
      </c>
      <c r="G46" s="101" t="s">
        <v>134</v>
      </c>
      <c r="H46" s="73">
        <v>42.79</v>
      </c>
      <c r="I46" s="56">
        <f>((K46*4)/H46)*100</f>
        <v>1.448936667445665</v>
      </c>
      <c r="J46" s="57">
        <v>0.135</v>
      </c>
      <c r="K46" s="57">
        <v>0.155</v>
      </c>
      <c r="L46" s="58">
        <f t="shared" si="2"/>
        <v>14.814814814814813</v>
      </c>
      <c r="M46" s="68">
        <v>40248</v>
      </c>
      <c r="N46" s="69">
        <v>40252</v>
      </c>
      <c r="O46" s="59">
        <v>40283</v>
      </c>
      <c r="P46" s="59" t="s">
        <v>665</v>
      </c>
      <c r="Q46" s="60"/>
    </row>
    <row r="47" spans="1:17" ht="11.25" customHeight="1">
      <c r="A47" s="34" t="s">
        <v>1029</v>
      </c>
      <c r="B47" s="17" t="s">
        <v>1031</v>
      </c>
      <c r="C47" s="35" t="s">
        <v>58</v>
      </c>
      <c r="D47" s="297">
        <v>43</v>
      </c>
      <c r="E47" s="303">
        <v>29</v>
      </c>
      <c r="F47" s="61" t="s">
        <v>1184</v>
      </c>
      <c r="G47" s="62" t="s">
        <v>1184</v>
      </c>
      <c r="H47" s="71">
        <v>79.29</v>
      </c>
      <c r="I47" s="37">
        <f>((K47*4)/H47)*100</f>
        <v>3.3799974776138226</v>
      </c>
      <c r="J47" s="38">
        <v>0.66</v>
      </c>
      <c r="K47" s="38">
        <v>0.67</v>
      </c>
      <c r="L47" s="125">
        <f t="shared" si="2"/>
        <v>1.5151515151515138</v>
      </c>
      <c r="M47" s="40">
        <v>40442</v>
      </c>
      <c r="N47" s="41">
        <v>40444</v>
      </c>
      <c r="O47" s="42">
        <v>40466</v>
      </c>
      <c r="P47" s="42" t="s">
        <v>665</v>
      </c>
      <c r="Q47" s="43"/>
    </row>
    <row r="48" spans="1:17" ht="11.25" customHeight="1">
      <c r="A48" s="44" t="s">
        <v>110</v>
      </c>
      <c r="B48" s="10" t="s">
        <v>111</v>
      </c>
      <c r="C48" s="45" t="s">
        <v>53</v>
      </c>
      <c r="D48" s="298">
        <v>29</v>
      </c>
      <c r="E48" s="304">
        <v>86</v>
      </c>
      <c r="F48" s="63" t="s">
        <v>1184</v>
      </c>
      <c r="G48" s="64" t="s">
        <v>1184</v>
      </c>
      <c r="H48" s="72">
        <v>96.51</v>
      </c>
      <c r="I48" s="46">
        <f>((K48*4)/H48)*100</f>
        <v>0.9118226090560563</v>
      </c>
      <c r="J48" s="47">
        <v>0.21</v>
      </c>
      <c r="K48" s="47">
        <v>0.22</v>
      </c>
      <c r="L48" s="48">
        <f t="shared" si="2"/>
        <v>4.761904761904767</v>
      </c>
      <c r="M48" s="49">
        <v>40176</v>
      </c>
      <c r="N48" s="50">
        <v>40178</v>
      </c>
      <c r="O48" s="51">
        <v>40186</v>
      </c>
      <c r="P48" s="51" t="s">
        <v>664</v>
      </c>
      <c r="Q48" s="52"/>
    </row>
    <row r="49" spans="1:17" ht="11.25" customHeight="1">
      <c r="A49" s="44" t="s">
        <v>1003</v>
      </c>
      <c r="B49" s="10" t="s">
        <v>999</v>
      </c>
      <c r="C49" s="45" t="s">
        <v>47</v>
      </c>
      <c r="D49" s="298">
        <v>54</v>
      </c>
      <c r="E49" s="304">
        <v>5</v>
      </c>
      <c r="F49" s="63" t="s">
        <v>1184</v>
      </c>
      <c r="G49" s="64" t="s">
        <v>1184</v>
      </c>
      <c r="H49" s="72">
        <v>41.93</v>
      </c>
      <c r="I49" s="46">
        <f>((K49*4)/H49)*100</f>
        <v>3.911280705938468</v>
      </c>
      <c r="J49" s="47">
        <v>0.4</v>
      </c>
      <c r="K49" s="47">
        <v>0.41</v>
      </c>
      <c r="L49" s="48">
        <f t="shared" si="2"/>
        <v>2.499999999999991</v>
      </c>
      <c r="M49" s="49">
        <v>40240</v>
      </c>
      <c r="N49" s="50">
        <v>40242</v>
      </c>
      <c r="O49" s="51">
        <v>40269</v>
      </c>
      <c r="P49" s="51" t="s">
        <v>652</v>
      </c>
      <c r="Q49" s="52"/>
    </row>
    <row r="50" spans="1:17" ht="11.25" customHeight="1">
      <c r="A50" s="44" t="s">
        <v>1191</v>
      </c>
      <c r="B50" s="10" t="s">
        <v>1192</v>
      </c>
      <c r="C50" s="45" t="s">
        <v>52</v>
      </c>
      <c r="D50" s="298">
        <v>37</v>
      </c>
      <c r="E50" s="304">
        <v>55</v>
      </c>
      <c r="F50" s="63" t="s">
        <v>1184</v>
      </c>
      <c r="G50" s="64" t="s">
        <v>1184</v>
      </c>
      <c r="H50" s="72">
        <v>25.7</v>
      </c>
      <c r="I50" s="46">
        <f>((K50*4)/H50)*100</f>
        <v>1.634241245136187</v>
      </c>
      <c r="J50" s="47">
        <v>0.1</v>
      </c>
      <c r="K50" s="47">
        <v>0.105</v>
      </c>
      <c r="L50" s="48">
        <f t="shared" si="2"/>
        <v>4.999999999999982</v>
      </c>
      <c r="M50" s="49">
        <v>40127</v>
      </c>
      <c r="N50" s="50">
        <v>40130</v>
      </c>
      <c r="O50" s="51">
        <v>40157</v>
      </c>
      <c r="P50" s="51" t="s">
        <v>654</v>
      </c>
      <c r="Q50" s="142"/>
    </row>
    <row r="51" spans="1:17" ht="11.25" customHeight="1">
      <c r="A51" s="53" t="s">
        <v>1033</v>
      </c>
      <c r="B51" s="54" t="s">
        <v>1034</v>
      </c>
      <c r="C51" s="55" t="s">
        <v>77</v>
      </c>
      <c r="D51" s="299">
        <v>41</v>
      </c>
      <c r="E51" s="305">
        <v>34</v>
      </c>
      <c r="F51" s="65" t="s">
        <v>1184</v>
      </c>
      <c r="G51" s="67" t="s">
        <v>1184</v>
      </c>
      <c r="H51" s="73">
        <v>18.99</v>
      </c>
      <c r="I51" s="56">
        <f>((K51*4)/H51)*100</f>
        <v>1.4744602422327544</v>
      </c>
      <c r="J51" s="57">
        <v>0.068</v>
      </c>
      <c r="K51" s="57">
        <v>0.07</v>
      </c>
      <c r="L51" s="58">
        <f t="shared" si="2"/>
        <v>2.941176470588247</v>
      </c>
      <c r="M51" s="68">
        <v>40295</v>
      </c>
      <c r="N51" s="69">
        <v>40297</v>
      </c>
      <c r="O51" s="59">
        <v>40311</v>
      </c>
      <c r="P51" s="59" t="s">
        <v>656</v>
      </c>
      <c r="Q51" s="60"/>
    </row>
    <row r="52" spans="1:17" ht="11.25" customHeight="1">
      <c r="A52" s="34" t="s">
        <v>1122</v>
      </c>
      <c r="B52" s="17" t="s">
        <v>1123</v>
      </c>
      <c r="C52" s="35" t="s">
        <v>56</v>
      </c>
      <c r="D52" s="297">
        <v>38</v>
      </c>
      <c r="E52" s="302">
        <v>53</v>
      </c>
      <c r="F52" s="127" t="s">
        <v>134</v>
      </c>
      <c r="G52" s="77" t="s">
        <v>134</v>
      </c>
      <c r="H52" s="71">
        <v>37.04</v>
      </c>
      <c r="I52" s="37">
        <f>((K52*4)/H52)*100</f>
        <v>0.6479481641468683</v>
      </c>
      <c r="J52" s="38">
        <v>0.05</v>
      </c>
      <c r="K52" s="38">
        <v>0.06</v>
      </c>
      <c r="L52" s="39">
        <f t="shared" si="2"/>
        <v>19.999999999999996</v>
      </c>
      <c r="M52" s="40">
        <v>40401</v>
      </c>
      <c r="N52" s="41">
        <v>40403</v>
      </c>
      <c r="O52" s="42">
        <v>40422</v>
      </c>
      <c r="P52" s="42" t="s">
        <v>659</v>
      </c>
      <c r="Q52" s="43"/>
    </row>
    <row r="53" spans="1:17" ht="11.25" customHeight="1">
      <c r="A53" s="44" t="s">
        <v>1035</v>
      </c>
      <c r="B53" s="10" t="s">
        <v>1036</v>
      </c>
      <c r="C53" s="45" t="s">
        <v>79</v>
      </c>
      <c r="D53" s="298">
        <v>44</v>
      </c>
      <c r="E53" s="302">
        <v>23</v>
      </c>
      <c r="F53" s="63" t="s">
        <v>1184</v>
      </c>
      <c r="G53" s="64" t="s">
        <v>1184</v>
      </c>
      <c r="H53" s="72">
        <v>43.15</v>
      </c>
      <c r="I53" s="46">
        <f>((K53*4)/H53)*100</f>
        <v>1.9466975666280417</v>
      </c>
      <c r="J53" s="47">
        <v>0.19</v>
      </c>
      <c r="K53" s="47">
        <v>0.21</v>
      </c>
      <c r="L53" s="48">
        <f t="shared" si="2"/>
        <v>10.526315789473673</v>
      </c>
      <c r="M53" s="49">
        <v>40199</v>
      </c>
      <c r="N53" s="50">
        <v>40201</v>
      </c>
      <c r="O53" s="51">
        <v>40224</v>
      </c>
      <c r="P53" s="51" t="s">
        <v>671</v>
      </c>
      <c r="Q53" s="52"/>
    </row>
    <row r="54" spans="1:17" ht="11.25" customHeight="1">
      <c r="A54" s="44" t="s">
        <v>1017</v>
      </c>
      <c r="B54" s="10" t="s">
        <v>1018</v>
      </c>
      <c r="C54" s="45" t="s">
        <v>52</v>
      </c>
      <c r="D54" s="298">
        <v>47</v>
      </c>
      <c r="E54" s="302">
        <v>19</v>
      </c>
      <c r="F54" s="63" t="s">
        <v>1184</v>
      </c>
      <c r="G54" s="64" t="s">
        <v>1184</v>
      </c>
      <c r="H54" s="72">
        <v>41.26</v>
      </c>
      <c r="I54" s="46">
        <f>((K54*4)/H54)*100</f>
        <v>3.296170625302957</v>
      </c>
      <c r="J54" s="47">
        <v>0.31</v>
      </c>
      <c r="K54" s="47">
        <v>0.34</v>
      </c>
      <c r="L54" s="48">
        <f t="shared" si="2"/>
        <v>9.677419354838722</v>
      </c>
      <c r="M54" s="49">
        <v>40449</v>
      </c>
      <c r="N54" s="50">
        <v>40451</v>
      </c>
      <c r="O54" s="51">
        <v>40464</v>
      </c>
      <c r="P54" s="51" t="s">
        <v>690</v>
      </c>
      <c r="Q54" s="52"/>
    </row>
    <row r="55" spans="1:17" ht="11.25" customHeight="1">
      <c r="A55" s="44" t="s">
        <v>1007</v>
      </c>
      <c r="B55" s="10" t="s">
        <v>1008</v>
      </c>
      <c r="C55" s="45" t="s">
        <v>75</v>
      </c>
      <c r="D55" s="298">
        <v>51</v>
      </c>
      <c r="E55" s="302">
        <v>10</v>
      </c>
      <c r="F55" s="63" t="s">
        <v>1184</v>
      </c>
      <c r="G55" s="64" t="s">
        <v>1184</v>
      </c>
      <c r="H55" s="72">
        <v>48.45</v>
      </c>
      <c r="I55" s="46">
        <f>((K55*4)/H55)*100</f>
        <v>5.614035087719298</v>
      </c>
      <c r="J55" s="47">
        <v>0.67</v>
      </c>
      <c r="K55" s="47">
        <v>0.68</v>
      </c>
      <c r="L55" s="70">
        <f t="shared" si="2"/>
        <v>1.4925373134328401</v>
      </c>
      <c r="M55" s="95">
        <v>39869</v>
      </c>
      <c r="N55" s="96">
        <v>39871</v>
      </c>
      <c r="O55" s="97">
        <v>39892</v>
      </c>
      <c r="P55" s="51" t="s">
        <v>655</v>
      </c>
      <c r="Q55" s="52"/>
    </row>
    <row r="56" spans="1:17" ht="11.25" customHeight="1">
      <c r="A56" s="53" t="s">
        <v>808</v>
      </c>
      <c r="B56" s="54" t="s">
        <v>809</v>
      </c>
      <c r="C56" s="55" t="s">
        <v>58</v>
      </c>
      <c r="D56" s="299">
        <v>39</v>
      </c>
      <c r="E56" s="302">
        <v>39</v>
      </c>
      <c r="F56" s="100" t="s">
        <v>134</v>
      </c>
      <c r="G56" s="101" t="s">
        <v>134</v>
      </c>
      <c r="H56" s="93">
        <v>8.18</v>
      </c>
      <c r="I56" s="141">
        <f>(K56*4)/H56*100</f>
        <v>8.386308068459659</v>
      </c>
      <c r="J56" s="57">
        <v>0.171</v>
      </c>
      <c r="K56" s="227">
        <v>0.1715</v>
      </c>
      <c r="L56" s="250">
        <f t="shared" si="2"/>
        <v>0.29239766081872176</v>
      </c>
      <c r="M56" s="68">
        <v>40177</v>
      </c>
      <c r="N56" s="69">
        <v>40182</v>
      </c>
      <c r="O56" s="59">
        <v>40193</v>
      </c>
      <c r="P56" s="59" t="s">
        <v>665</v>
      </c>
      <c r="Q56" s="60"/>
    </row>
    <row r="57" spans="1:17" ht="11.25" customHeight="1">
      <c r="A57" s="34" t="s">
        <v>1019</v>
      </c>
      <c r="B57" s="17" t="s">
        <v>1020</v>
      </c>
      <c r="C57" s="35" t="s">
        <v>80</v>
      </c>
      <c r="D57" s="297">
        <v>48</v>
      </c>
      <c r="E57" s="303">
        <v>14</v>
      </c>
      <c r="F57" s="61" t="s">
        <v>1184</v>
      </c>
      <c r="G57" s="62" t="s">
        <v>1184</v>
      </c>
      <c r="H57" s="71">
        <v>57.02</v>
      </c>
      <c r="I57" s="37">
        <f>((K57*4)/H57)*100</f>
        <v>3.7881445106980007</v>
      </c>
      <c r="J57" s="38">
        <v>0.49</v>
      </c>
      <c r="K57" s="38">
        <v>0.54</v>
      </c>
      <c r="L57" s="39">
        <f t="shared" si="2"/>
        <v>10.204081632653072</v>
      </c>
      <c r="M57" s="40">
        <v>40326</v>
      </c>
      <c r="N57" s="41">
        <v>40330</v>
      </c>
      <c r="O57" s="42">
        <v>40344</v>
      </c>
      <c r="P57" s="42" t="s">
        <v>660</v>
      </c>
      <c r="Q57" s="43"/>
    </row>
    <row r="58" spans="1:17" ht="11.25" customHeight="1">
      <c r="A58" s="44" t="s">
        <v>1089</v>
      </c>
      <c r="B58" s="10" t="s">
        <v>1090</v>
      </c>
      <c r="C58" s="45" t="s">
        <v>50</v>
      </c>
      <c r="D58" s="298">
        <v>38</v>
      </c>
      <c r="E58" s="304">
        <v>50</v>
      </c>
      <c r="F58" s="63" t="s">
        <v>1159</v>
      </c>
      <c r="G58" s="64" t="s">
        <v>1184</v>
      </c>
      <c r="H58" s="72">
        <v>64.4</v>
      </c>
      <c r="I58" s="46">
        <f>((K58*4)/H58)*100</f>
        <v>4.099378881987578</v>
      </c>
      <c r="J58" s="47">
        <v>0.6</v>
      </c>
      <c r="K58" s="47">
        <v>0.66</v>
      </c>
      <c r="L58" s="48">
        <f t="shared" si="2"/>
        <v>10.000000000000009</v>
      </c>
      <c r="M58" s="49">
        <v>40240</v>
      </c>
      <c r="N58" s="50">
        <v>40242</v>
      </c>
      <c r="O58" s="51">
        <v>40273</v>
      </c>
      <c r="P58" s="51" t="s">
        <v>678</v>
      </c>
      <c r="Q58" s="52"/>
    </row>
    <row r="59" spans="1:17" ht="11.25" customHeight="1">
      <c r="A59" s="44" t="s">
        <v>1042</v>
      </c>
      <c r="B59" s="10" t="s">
        <v>1043</v>
      </c>
      <c r="C59" s="45" t="s">
        <v>81</v>
      </c>
      <c r="D59" s="298">
        <v>47</v>
      </c>
      <c r="E59" s="304">
        <v>16</v>
      </c>
      <c r="F59" s="63" t="s">
        <v>1184</v>
      </c>
      <c r="G59" s="64" t="s">
        <v>1184</v>
      </c>
      <c r="H59" s="72">
        <v>45.57</v>
      </c>
      <c r="I59" s="46">
        <f>((K59*4)/H59)*100</f>
        <v>2.633311389071758</v>
      </c>
      <c r="J59" s="47">
        <v>0.285</v>
      </c>
      <c r="K59" s="47">
        <v>0.3</v>
      </c>
      <c r="L59" s="48">
        <f t="shared" si="2"/>
        <v>5.263157894736836</v>
      </c>
      <c r="M59" s="49">
        <v>40155</v>
      </c>
      <c r="N59" s="50">
        <v>40157</v>
      </c>
      <c r="O59" s="51">
        <v>40178</v>
      </c>
      <c r="P59" s="51" t="s">
        <v>662</v>
      </c>
      <c r="Q59" s="52"/>
    </row>
    <row r="60" spans="1:17" ht="11.25" customHeight="1">
      <c r="A60" s="44" t="s">
        <v>1056</v>
      </c>
      <c r="B60" s="10" t="s">
        <v>1057</v>
      </c>
      <c r="C60" s="45" t="s">
        <v>82</v>
      </c>
      <c r="D60" s="298">
        <v>39</v>
      </c>
      <c r="E60" s="304">
        <v>45</v>
      </c>
      <c r="F60" s="85" t="s">
        <v>134</v>
      </c>
      <c r="G60" s="76" t="s">
        <v>134</v>
      </c>
      <c r="H60" s="72">
        <v>19.17</v>
      </c>
      <c r="I60" s="46">
        <f>((K60*4)/H60)*100</f>
        <v>5.633802816901409</v>
      </c>
      <c r="J60" s="47">
        <v>0.26</v>
      </c>
      <c r="K60" s="47">
        <v>0.27</v>
      </c>
      <c r="L60" s="48">
        <f t="shared" si="2"/>
        <v>3.8461538461538547</v>
      </c>
      <c r="M60" s="49">
        <v>40434</v>
      </c>
      <c r="N60" s="50">
        <v>40436</v>
      </c>
      <c r="O60" s="51">
        <v>40466</v>
      </c>
      <c r="P60" s="51" t="s">
        <v>665</v>
      </c>
      <c r="Q60" s="143"/>
    </row>
    <row r="61" spans="1:17" ht="11.25" customHeight="1">
      <c r="A61" s="53" t="s">
        <v>1011</v>
      </c>
      <c r="B61" s="54" t="s">
        <v>1012</v>
      </c>
      <c r="C61" s="55" t="s">
        <v>83</v>
      </c>
      <c r="D61" s="299">
        <v>48</v>
      </c>
      <c r="E61" s="305">
        <v>15</v>
      </c>
      <c r="F61" s="65" t="s">
        <v>1184</v>
      </c>
      <c r="G61" s="67" t="s">
        <v>1159</v>
      </c>
      <c r="H61" s="73">
        <v>20.28</v>
      </c>
      <c r="I61" s="56">
        <f>((K61*4)/H61)*100</f>
        <v>2.1696252465483234</v>
      </c>
      <c r="J61" s="57">
        <v>0.09</v>
      </c>
      <c r="K61" s="57">
        <v>0.11</v>
      </c>
      <c r="L61" s="58">
        <f t="shared" si="2"/>
        <v>22.222222222222232</v>
      </c>
      <c r="M61" s="68">
        <v>40378</v>
      </c>
      <c r="N61" s="69">
        <v>40380</v>
      </c>
      <c r="O61" s="59">
        <v>40394</v>
      </c>
      <c r="P61" s="59" t="s">
        <v>684</v>
      </c>
      <c r="Q61" s="60"/>
    </row>
    <row r="62" spans="1:17" ht="11.25" customHeight="1">
      <c r="A62" s="34" t="s">
        <v>1124</v>
      </c>
      <c r="B62" s="17" t="s">
        <v>1125</v>
      </c>
      <c r="C62" s="35" t="s">
        <v>84</v>
      </c>
      <c r="D62" s="297">
        <v>33</v>
      </c>
      <c r="E62" s="302">
        <v>76</v>
      </c>
      <c r="F62" s="61" t="s">
        <v>1184</v>
      </c>
      <c r="G62" s="62" t="s">
        <v>1159</v>
      </c>
      <c r="H62" s="71">
        <v>73.06</v>
      </c>
      <c r="I62" s="37">
        <f>((K62*4)/H62)*100</f>
        <v>3.011223651793047</v>
      </c>
      <c r="J62" s="38">
        <v>0.5</v>
      </c>
      <c r="K62" s="38">
        <v>0.55</v>
      </c>
      <c r="L62" s="39">
        <f t="shared" si="2"/>
        <v>10.000000000000009</v>
      </c>
      <c r="M62" s="40">
        <v>40144</v>
      </c>
      <c r="N62" s="41">
        <v>40148</v>
      </c>
      <c r="O62" s="42">
        <v>40162</v>
      </c>
      <c r="P62" s="42" t="s">
        <v>660</v>
      </c>
      <c r="Q62" s="251"/>
    </row>
    <row r="63" spans="1:17" ht="11.25" customHeight="1">
      <c r="A63" s="44" t="s">
        <v>1081</v>
      </c>
      <c r="B63" s="10" t="s">
        <v>1082</v>
      </c>
      <c r="C63" s="45" t="s">
        <v>76</v>
      </c>
      <c r="D63" s="298">
        <v>37</v>
      </c>
      <c r="E63" s="302">
        <v>59</v>
      </c>
      <c r="F63" s="63" t="s">
        <v>1184</v>
      </c>
      <c r="G63" s="64" t="s">
        <v>1184</v>
      </c>
      <c r="H63" s="72">
        <v>27.65</v>
      </c>
      <c r="I63" s="46">
        <f>((K63*4)/H63)*100</f>
        <v>3.399638336347197</v>
      </c>
      <c r="J63" s="47">
        <v>0.225</v>
      </c>
      <c r="K63" s="47">
        <v>0.235</v>
      </c>
      <c r="L63" s="48">
        <f t="shared" si="2"/>
        <v>4.444444444444429</v>
      </c>
      <c r="M63" s="49">
        <v>40231</v>
      </c>
      <c r="N63" s="50">
        <v>40233</v>
      </c>
      <c r="O63" s="51">
        <v>40247</v>
      </c>
      <c r="P63" s="51" t="s">
        <v>654</v>
      </c>
      <c r="Q63" s="52"/>
    </row>
    <row r="64" spans="1:17" ht="11.25" customHeight="1">
      <c r="A64" s="44" t="s">
        <v>1136</v>
      </c>
      <c r="B64" s="10" t="s">
        <v>1140</v>
      </c>
      <c r="C64" s="45" t="s">
        <v>85</v>
      </c>
      <c r="D64" s="298">
        <v>33</v>
      </c>
      <c r="E64" s="302">
        <v>77</v>
      </c>
      <c r="F64" s="63" t="s">
        <v>1159</v>
      </c>
      <c r="G64" s="64" t="s">
        <v>1159</v>
      </c>
      <c r="H64" s="72">
        <v>31.45</v>
      </c>
      <c r="I64" s="46">
        <f>((K64*4)/H64)*100</f>
        <v>2.8616852146263914</v>
      </c>
      <c r="J64" s="47">
        <v>0.205</v>
      </c>
      <c r="K64" s="47">
        <v>0.225</v>
      </c>
      <c r="L64" s="48">
        <f t="shared" si="2"/>
        <v>9.756097560975618</v>
      </c>
      <c r="M64" s="49">
        <v>40366</v>
      </c>
      <c r="N64" s="50">
        <v>40368</v>
      </c>
      <c r="O64" s="51">
        <v>40389</v>
      </c>
      <c r="P64" s="51" t="s">
        <v>658</v>
      </c>
      <c r="Q64" s="52"/>
    </row>
    <row r="65" spans="1:17" ht="11.25" customHeight="1">
      <c r="A65" s="44" t="s">
        <v>1095</v>
      </c>
      <c r="B65" s="10" t="s">
        <v>1096</v>
      </c>
      <c r="C65" s="45" t="s">
        <v>75</v>
      </c>
      <c r="D65" s="298">
        <v>34</v>
      </c>
      <c r="E65" s="302">
        <v>75</v>
      </c>
      <c r="F65" s="63" t="s">
        <v>1184</v>
      </c>
      <c r="G65" s="64" t="s">
        <v>1184</v>
      </c>
      <c r="H65" s="72">
        <v>37.32</v>
      </c>
      <c r="I65" s="46">
        <f>((K65*4)/H65)*100</f>
        <v>4.020364415862808</v>
      </c>
      <c r="J65" s="47">
        <v>0.3684</v>
      </c>
      <c r="K65" s="47">
        <v>0.3751</v>
      </c>
      <c r="L65" s="70">
        <f t="shared" si="2"/>
        <v>1.818675352877297</v>
      </c>
      <c r="M65" s="49">
        <v>40420</v>
      </c>
      <c r="N65" s="50">
        <v>40422</v>
      </c>
      <c r="O65" s="51">
        <v>40436</v>
      </c>
      <c r="P65" s="51" t="s">
        <v>660</v>
      </c>
      <c r="Q65" s="52"/>
    </row>
    <row r="66" spans="1:17" ht="11.25" customHeight="1">
      <c r="A66" s="53" t="s">
        <v>1193</v>
      </c>
      <c r="B66" s="54" t="s">
        <v>1194</v>
      </c>
      <c r="C66" s="55" t="s">
        <v>36</v>
      </c>
      <c r="D66" s="299">
        <v>37</v>
      </c>
      <c r="E66" s="302">
        <v>54</v>
      </c>
      <c r="F66" s="65" t="s">
        <v>1184</v>
      </c>
      <c r="G66" s="67" t="s">
        <v>1184</v>
      </c>
      <c r="H66" s="73">
        <v>16.35</v>
      </c>
      <c r="I66" s="56">
        <f>((K66*4)/H66)*100</f>
        <v>4.403669724770642</v>
      </c>
      <c r="J66" s="57">
        <v>0.1775</v>
      </c>
      <c r="K66" s="57">
        <v>0.18</v>
      </c>
      <c r="L66" s="126">
        <f t="shared" si="2"/>
        <v>1.4084507042253502</v>
      </c>
      <c r="M66" s="68">
        <v>40128</v>
      </c>
      <c r="N66" s="69">
        <v>40130</v>
      </c>
      <c r="O66" s="59">
        <v>40148</v>
      </c>
      <c r="P66" s="51" t="s">
        <v>659</v>
      </c>
      <c r="Q66" s="60"/>
    </row>
    <row r="67" spans="1:17" ht="11.25" customHeight="1">
      <c r="A67" s="34" t="s">
        <v>1046</v>
      </c>
      <c r="B67" s="17" t="s">
        <v>1047</v>
      </c>
      <c r="C67" s="35" t="s">
        <v>86</v>
      </c>
      <c r="D67" s="297">
        <v>39</v>
      </c>
      <c r="E67" s="303">
        <v>42</v>
      </c>
      <c r="F67" s="127" t="s">
        <v>134</v>
      </c>
      <c r="G67" s="77" t="s">
        <v>134</v>
      </c>
      <c r="H67" s="71">
        <v>22.8</v>
      </c>
      <c r="I67" s="37">
        <f>((K67*4)/H67)*100</f>
        <v>4.385964912280701</v>
      </c>
      <c r="J67" s="38">
        <v>0.24</v>
      </c>
      <c r="K67" s="38">
        <v>0.25</v>
      </c>
      <c r="L67" s="39">
        <f t="shared" si="2"/>
        <v>4.166666666666674</v>
      </c>
      <c r="M67" s="40">
        <v>40318</v>
      </c>
      <c r="N67" s="41">
        <v>40322</v>
      </c>
      <c r="O67" s="42">
        <v>40339</v>
      </c>
      <c r="P67" s="42" t="s">
        <v>654</v>
      </c>
      <c r="Q67" s="43"/>
    </row>
    <row r="68" spans="1:17" ht="11.25" customHeight="1">
      <c r="A68" s="146" t="s">
        <v>522</v>
      </c>
      <c r="B68" s="167" t="s">
        <v>222</v>
      </c>
      <c r="C68" s="45" t="s">
        <v>976</v>
      </c>
      <c r="D68" s="298">
        <v>25</v>
      </c>
      <c r="E68" s="304">
        <v>101</v>
      </c>
      <c r="F68" s="85" t="s">
        <v>134</v>
      </c>
      <c r="G68" s="76" t="s">
        <v>134</v>
      </c>
      <c r="H68" s="72">
        <v>77.54</v>
      </c>
      <c r="I68" s="46">
        <f>((K68*4)/H68)*100</f>
        <v>2.6953830281145215</v>
      </c>
      <c r="J68" s="47">
        <v>0.5175</v>
      </c>
      <c r="K68" s="47">
        <v>0.5225</v>
      </c>
      <c r="L68" s="70">
        <f t="shared" si="2"/>
        <v>0.9661835748792313</v>
      </c>
      <c r="M68" s="49">
        <v>40325</v>
      </c>
      <c r="N68" s="50">
        <v>40330</v>
      </c>
      <c r="O68" s="51">
        <v>40344</v>
      </c>
      <c r="P68" s="51" t="s">
        <v>660</v>
      </c>
      <c r="Q68" s="52" t="s">
        <v>975</v>
      </c>
    </row>
    <row r="69" spans="1:17" ht="11.25" customHeight="1">
      <c r="A69" s="44" t="s">
        <v>1058</v>
      </c>
      <c r="B69" s="10" t="s">
        <v>1059</v>
      </c>
      <c r="C69" s="45" t="s">
        <v>55</v>
      </c>
      <c r="D69" s="298">
        <v>40</v>
      </c>
      <c r="E69" s="304">
        <v>38</v>
      </c>
      <c r="F69" s="63" t="s">
        <v>1184</v>
      </c>
      <c r="G69" s="64" t="s">
        <v>1184</v>
      </c>
      <c r="H69" s="72">
        <v>42.98</v>
      </c>
      <c r="I69" s="46">
        <f>((K69*4)/H69)*100</f>
        <v>3.2107957189390413</v>
      </c>
      <c r="J69" s="47">
        <v>0.335</v>
      </c>
      <c r="K69" s="47">
        <v>0.345</v>
      </c>
      <c r="L69" s="48">
        <f t="shared" si="2"/>
        <v>2.985074626865658</v>
      </c>
      <c r="M69" s="49">
        <v>40357</v>
      </c>
      <c r="N69" s="50">
        <v>40359</v>
      </c>
      <c r="O69" s="51">
        <v>40374</v>
      </c>
      <c r="P69" s="51" t="s">
        <v>665</v>
      </c>
      <c r="Q69" s="52"/>
    </row>
    <row r="70" spans="1:17" ht="11.25" customHeight="1">
      <c r="A70" s="44" t="s">
        <v>1153</v>
      </c>
      <c r="B70" s="10" t="s">
        <v>1154</v>
      </c>
      <c r="C70" s="45" t="s">
        <v>52</v>
      </c>
      <c r="D70" s="298">
        <v>47</v>
      </c>
      <c r="E70" s="304">
        <v>18</v>
      </c>
      <c r="F70" s="63" t="s">
        <v>1184</v>
      </c>
      <c r="G70" s="64" t="s">
        <v>1184</v>
      </c>
      <c r="H70" s="72">
        <v>64.17</v>
      </c>
      <c r="I70" s="46">
        <f>((K70*4)/H70)*100</f>
        <v>1.3090229079008882</v>
      </c>
      <c r="J70" s="47">
        <v>0.19</v>
      </c>
      <c r="K70" s="47">
        <v>0.21</v>
      </c>
      <c r="L70" s="48">
        <f t="shared" si="2"/>
        <v>10.526315789473673</v>
      </c>
      <c r="M70" s="49">
        <v>40417</v>
      </c>
      <c r="N70" s="50">
        <v>40421</v>
      </c>
      <c r="O70" s="51">
        <v>40435</v>
      </c>
      <c r="P70" s="51" t="s">
        <v>687</v>
      </c>
      <c r="Q70" s="52"/>
    </row>
    <row r="71" spans="1:17" ht="11.25" customHeight="1">
      <c r="A71" s="53" t="s">
        <v>1151</v>
      </c>
      <c r="B71" s="54" t="s">
        <v>1152</v>
      </c>
      <c r="C71" s="55" t="s">
        <v>55</v>
      </c>
      <c r="D71" s="299">
        <v>54</v>
      </c>
      <c r="E71" s="305">
        <v>4</v>
      </c>
      <c r="F71" s="65" t="s">
        <v>1184</v>
      </c>
      <c r="G71" s="67" t="s">
        <v>1184</v>
      </c>
      <c r="H71" s="73">
        <v>45.44</v>
      </c>
      <c r="I71" s="56">
        <f>((K71*4)/H71)*100</f>
        <v>3.653169014084507</v>
      </c>
      <c r="J71" s="57">
        <v>0.395</v>
      </c>
      <c r="K71" s="57">
        <v>0.415</v>
      </c>
      <c r="L71" s="58">
        <f aca="true" t="shared" si="3" ref="L71:L107">((K71/J71)-1)*100</f>
        <v>5.063291139240489</v>
      </c>
      <c r="M71" s="68">
        <v>40114</v>
      </c>
      <c r="N71" s="69">
        <v>40116</v>
      </c>
      <c r="O71" s="59">
        <v>40130</v>
      </c>
      <c r="P71" s="59" t="s">
        <v>656</v>
      </c>
      <c r="Q71" s="60"/>
    </row>
    <row r="72" spans="1:17" ht="11.25" customHeight="1">
      <c r="A72" s="34" t="s">
        <v>1073</v>
      </c>
      <c r="B72" s="17" t="s">
        <v>1074</v>
      </c>
      <c r="C72" s="35" t="s">
        <v>87</v>
      </c>
      <c r="D72" s="297">
        <v>37</v>
      </c>
      <c r="E72" s="302">
        <v>58</v>
      </c>
      <c r="F72" s="61" t="s">
        <v>1184</v>
      </c>
      <c r="G72" s="62" t="s">
        <v>1184</v>
      </c>
      <c r="H72" s="71">
        <v>36.78</v>
      </c>
      <c r="I72" s="37">
        <f>((K72*4)/H72)*100</f>
        <v>3.915171288743882</v>
      </c>
      <c r="J72" s="38">
        <v>0.35</v>
      </c>
      <c r="K72" s="38">
        <v>0.36</v>
      </c>
      <c r="L72" s="39">
        <f t="shared" si="3"/>
        <v>2.857142857142869</v>
      </c>
      <c r="M72" s="40">
        <v>40176</v>
      </c>
      <c r="N72" s="41">
        <v>40178</v>
      </c>
      <c r="O72" s="42">
        <v>40220</v>
      </c>
      <c r="P72" s="42" t="s">
        <v>669</v>
      </c>
      <c r="Q72" s="43"/>
    </row>
    <row r="73" spans="1:17" ht="11.25" customHeight="1">
      <c r="A73" s="44" t="s">
        <v>1176</v>
      </c>
      <c r="B73" s="10" t="s">
        <v>1177</v>
      </c>
      <c r="C73" s="45" t="s">
        <v>34</v>
      </c>
      <c r="D73" s="298">
        <v>29</v>
      </c>
      <c r="E73" s="302">
        <v>88</v>
      </c>
      <c r="F73" s="63" t="s">
        <v>1184</v>
      </c>
      <c r="G73" s="64" t="s">
        <v>1159</v>
      </c>
      <c r="H73" s="72">
        <v>12.78</v>
      </c>
      <c r="I73" s="46">
        <f>((K73*4)/H73)*100</f>
        <v>5.399061032863849</v>
      </c>
      <c r="J73" s="47">
        <v>0.17</v>
      </c>
      <c r="K73" s="47">
        <v>0.1725</v>
      </c>
      <c r="L73" s="70">
        <f t="shared" si="3"/>
        <v>1.4705882352941124</v>
      </c>
      <c r="M73" s="49">
        <v>40240</v>
      </c>
      <c r="N73" s="50">
        <v>40242</v>
      </c>
      <c r="O73" s="51">
        <v>40252</v>
      </c>
      <c r="P73" s="51" t="s">
        <v>660</v>
      </c>
      <c r="Q73" s="190"/>
    </row>
    <row r="74" spans="1:17" ht="11.25" customHeight="1">
      <c r="A74" s="44" t="s">
        <v>1001</v>
      </c>
      <c r="B74" s="10" t="s">
        <v>1002</v>
      </c>
      <c r="C74" s="45" t="s">
        <v>54</v>
      </c>
      <c r="D74" s="298">
        <v>54</v>
      </c>
      <c r="E74" s="302">
        <v>7</v>
      </c>
      <c r="F74" s="63" t="s">
        <v>1184</v>
      </c>
      <c r="G74" s="64" t="s">
        <v>1184</v>
      </c>
      <c r="H74" s="72">
        <v>59.16</v>
      </c>
      <c r="I74" s="46">
        <f>((K74*4)/H74)*100</f>
        <v>1.825557809330629</v>
      </c>
      <c r="J74" s="47">
        <v>0.26</v>
      </c>
      <c r="K74" s="47">
        <v>0.27</v>
      </c>
      <c r="L74" s="48">
        <f t="shared" si="3"/>
        <v>3.8461538461538547</v>
      </c>
      <c r="M74" s="49">
        <v>40409</v>
      </c>
      <c r="N74" s="50">
        <v>40413</v>
      </c>
      <c r="O74" s="51">
        <v>40424</v>
      </c>
      <c r="P74" s="51" t="s">
        <v>686</v>
      </c>
      <c r="Q74" s="190" t="s">
        <v>206</v>
      </c>
    </row>
    <row r="75" spans="1:17" ht="11.25" customHeight="1">
      <c r="A75" s="44" t="s">
        <v>1126</v>
      </c>
      <c r="B75" s="10" t="s">
        <v>1127</v>
      </c>
      <c r="C75" s="45" t="s">
        <v>54</v>
      </c>
      <c r="D75" s="298">
        <v>34</v>
      </c>
      <c r="E75" s="302">
        <v>70</v>
      </c>
      <c r="F75" s="63" t="s">
        <v>1184</v>
      </c>
      <c r="G75" s="64" t="s">
        <v>1184</v>
      </c>
      <c r="H75" s="72">
        <v>30.1</v>
      </c>
      <c r="I75" s="46">
        <f>((K75*4)/H75)*100</f>
        <v>2.5249169435215943</v>
      </c>
      <c r="J75" s="47">
        <v>0.18</v>
      </c>
      <c r="K75" s="47">
        <v>0.19</v>
      </c>
      <c r="L75" s="48">
        <f t="shared" si="3"/>
        <v>5.555555555555558</v>
      </c>
      <c r="M75" s="49">
        <v>40205</v>
      </c>
      <c r="N75" s="50">
        <v>40207</v>
      </c>
      <c r="O75" s="51">
        <v>40221</v>
      </c>
      <c r="P75" s="51" t="s">
        <v>670</v>
      </c>
      <c r="Q75" s="52"/>
    </row>
    <row r="76" spans="1:17" ht="11.25" customHeight="1">
      <c r="A76" s="53" t="s">
        <v>1060</v>
      </c>
      <c r="B76" s="54" t="s">
        <v>1061</v>
      </c>
      <c r="C76" s="55" t="s">
        <v>88</v>
      </c>
      <c r="D76" s="299">
        <v>38</v>
      </c>
      <c r="E76" s="302">
        <v>52</v>
      </c>
      <c r="F76" s="65" t="s">
        <v>1184</v>
      </c>
      <c r="G76" s="67" t="s">
        <v>1184</v>
      </c>
      <c r="H76" s="73">
        <v>64.18</v>
      </c>
      <c r="I76" s="56">
        <f>((K76*4)/H76)*100</f>
        <v>2.991586163913991</v>
      </c>
      <c r="J76" s="57">
        <v>0.45</v>
      </c>
      <c r="K76" s="57">
        <v>0.48</v>
      </c>
      <c r="L76" s="58">
        <f t="shared" si="3"/>
        <v>6.666666666666665</v>
      </c>
      <c r="M76" s="68">
        <v>40331</v>
      </c>
      <c r="N76" s="69">
        <v>40333</v>
      </c>
      <c r="O76" s="59">
        <v>40359</v>
      </c>
      <c r="P76" s="59" t="s">
        <v>651</v>
      </c>
      <c r="Q76" s="60"/>
    </row>
    <row r="77" spans="1:17" ht="11.25" customHeight="1">
      <c r="A77" s="34" t="s">
        <v>1145</v>
      </c>
      <c r="B77" s="17" t="s">
        <v>1146</v>
      </c>
      <c r="C77" s="35" t="s">
        <v>55</v>
      </c>
      <c r="D77" s="297">
        <v>32</v>
      </c>
      <c r="E77" s="303">
        <v>80</v>
      </c>
      <c r="F77" s="61" t="s">
        <v>1184</v>
      </c>
      <c r="G77" s="62" t="s">
        <v>1184</v>
      </c>
      <c r="H77" s="71">
        <v>27.28</v>
      </c>
      <c r="I77" s="37">
        <f>((K77*4)/H77)*100</f>
        <v>4.105571847507332</v>
      </c>
      <c r="J77" s="38">
        <v>0.27</v>
      </c>
      <c r="K77" s="38">
        <v>0.28</v>
      </c>
      <c r="L77" s="39">
        <f t="shared" si="3"/>
        <v>3.703703703703698</v>
      </c>
      <c r="M77" s="40">
        <v>40260</v>
      </c>
      <c r="N77" s="41">
        <v>40262</v>
      </c>
      <c r="O77" s="42">
        <v>40283</v>
      </c>
      <c r="P77" s="42" t="s">
        <v>665</v>
      </c>
      <c r="Q77" s="43"/>
    </row>
    <row r="78" spans="1:17" ht="11.25" customHeight="1">
      <c r="A78" s="44" t="s">
        <v>1178</v>
      </c>
      <c r="B78" s="10" t="s">
        <v>1179</v>
      </c>
      <c r="C78" s="45" t="s">
        <v>51</v>
      </c>
      <c r="D78" s="298">
        <v>28</v>
      </c>
      <c r="E78" s="304">
        <v>91</v>
      </c>
      <c r="F78" s="63" t="s">
        <v>1184</v>
      </c>
      <c r="G78" s="64" t="s">
        <v>1184</v>
      </c>
      <c r="H78" s="72">
        <v>19.24</v>
      </c>
      <c r="I78" s="46">
        <f>((K78*4)/H78)*100</f>
        <v>7.588357588357589</v>
      </c>
      <c r="J78" s="47">
        <v>0.36</v>
      </c>
      <c r="K78" s="47">
        <v>0.365</v>
      </c>
      <c r="L78" s="70">
        <f t="shared" si="3"/>
        <v>1.388888888888884</v>
      </c>
      <c r="M78" s="49">
        <v>40226</v>
      </c>
      <c r="N78" s="50">
        <v>40228</v>
      </c>
      <c r="O78" s="51">
        <v>40249</v>
      </c>
      <c r="P78" s="51" t="s">
        <v>653</v>
      </c>
      <c r="Q78" s="52"/>
    </row>
    <row r="79" spans="1:17" ht="11.25" customHeight="1">
      <c r="A79" s="44" t="s">
        <v>1062</v>
      </c>
      <c r="B79" s="10" t="s">
        <v>1063</v>
      </c>
      <c r="C79" s="45" t="s">
        <v>20</v>
      </c>
      <c r="D79" s="298">
        <v>39</v>
      </c>
      <c r="E79" s="304">
        <v>44</v>
      </c>
      <c r="F79" s="63" t="s">
        <v>1184</v>
      </c>
      <c r="G79" s="64" t="s">
        <v>1159</v>
      </c>
      <c r="H79" s="72">
        <v>65.83</v>
      </c>
      <c r="I79" s="46">
        <f>((K79*4)/H79)*100</f>
        <v>3.3419413641197027</v>
      </c>
      <c r="J79" s="47">
        <v>0.54</v>
      </c>
      <c r="K79" s="47">
        <v>0.55</v>
      </c>
      <c r="L79" s="70">
        <f t="shared" si="3"/>
        <v>1.85185185185186</v>
      </c>
      <c r="M79" s="49">
        <v>40396</v>
      </c>
      <c r="N79" s="50">
        <v>40400</v>
      </c>
      <c r="O79" s="51">
        <v>40431</v>
      </c>
      <c r="P79" s="51" t="s">
        <v>654</v>
      </c>
      <c r="Q79" s="52"/>
    </row>
    <row r="80" spans="1:17" ht="11.25" customHeight="1">
      <c r="A80" s="44" t="s">
        <v>1004</v>
      </c>
      <c r="B80" s="10" t="s">
        <v>994</v>
      </c>
      <c r="C80" s="45" t="s">
        <v>89</v>
      </c>
      <c r="D80" s="298">
        <v>54</v>
      </c>
      <c r="E80" s="304">
        <v>6</v>
      </c>
      <c r="F80" s="63" t="s">
        <v>1184</v>
      </c>
      <c r="G80" s="64" t="s">
        <v>1159</v>
      </c>
      <c r="H80" s="72">
        <v>59.67</v>
      </c>
      <c r="I80" s="46">
        <f>((K80*4)/H80)*100</f>
        <v>3.2297637003519357</v>
      </c>
      <c r="J80" s="47">
        <v>0.44</v>
      </c>
      <c r="K80" s="47">
        <v>0.4818</v>
      </c>
      <c r="L80" s="48">
        <f t="shared" si="3"/>
        <v>9.499999999999996</v>
      </c>
      <c r="M80" s="49">
        <v>40296</v>
      </c>
      <c r="N80" s="50">
        <v>40298</v>
      </c>
      <c r="O80" s="51">
        <v>40315</v>
      </c>
      <c r="P80" s="51" t="s">
        <v>683</v>
      </c>
      <c r="Q80" s="52"/>
    </row>
    <row r="81" spans="1:17" ht="11.25" customHeight="1">
      <c r="A81" s="249" t="s">
        <v>1147</v>
      </c>
      <c r="B81" s="54" t="s">
        <v>1148</v>
      </c>
      <c r="C81" s="241" t="s">
        <v>55</v>
      </c>
      <c r="D81" s="299">
        <v>31</v>
      </c>
      <c r="E81" s="305">
        <v>82</v>
      </c>
      <c r="F81" s="65" t="s">
        <v>1184</v>
      </c>
      <c r="G81" s="67" t="s">
        <v>1184</v>
      </c>
      <c r="H81" s="73">
        <v>16.28</v>
      </c>
      <c r="I81" s="56">
        <f>((K81*4)/H81)*100</f>
        <v>3.43980343980344</v>
      </c>
      <c r="J81" s="57">
        <v>0.13</v>
      </c>
      <c r="K81" s="57">
        <v>0.14</v>
      </c>
      <c r="L81" s="58">
        <f t="shared" si="3"/>
        <v>7.692307692307709</v>
      </c>
      <c r="M81" s="68">
        <v>40408</v>
      </c>
      <c r="N81" s="69">
        <v>40410</v>
      </c>
      <c r="O81" s="59">
        <v>40434</v>
      </c>
      <c r="P81" s="59" t="s">
        <v>650</v>
      </c>
      <c r="Q81" s="252"/>
    </row>
    <row r="82" spans="1:17" ht="11.25" customHeight="1">
      <c r="A82" s="34" t="s">
        <v>1128</v>
      </c>
      <c r="B82" s="17" t="s">
        <v>1129</v>
      </c>
      <c r="C82" s="35" t="s">
        <v>34</v>
      </c>
      <c r="D82" s="297">
        <v>35</v>
      </c>
      <c r="E82" s="302">
        <v>68</v>
      </c>
      <c r="F82" s="61" t="s">
        <v>1184</v>
      </c>
      <c r="G82" s="62" t="s">
        <v>1184</v>
      </c>
      <c r="H82" s="71">
        <v>52.46</v>
      </c>
      <c r="I82" s="37">
        <f>((K82*4)/H82)*100</f>
        <v>2.2112085398398778</v>
      </c>
      <c r="J82" s="38">
        <v>0.28</v>
      </c>
      <c r="K82" s="38">
        <v>0.29</v>
      </c>
      <c r="L82" s="39">
        <f t="shared" si="3"/>
        <v>3.5714285714285587</v>
      </c>
      <c r="M82" s="40">
        <v>40357</v>
      </c>
      <c r="N82" s="41">
        <v>40359</v>
      </c>
      <c r="O82" s="42">
        <v>40374</v>
      </c>
      <c r="P82" s="41" t="s">
        <v>665</v>
      </c>
      <c r="Q82" s="43"/>
    </row>
    <row r="83" spans="1:17" ht="11.25" customHeight="1">
      <c r="A83" s="44" t="s">
        <v>1083</v>
      </c>
      <c r="B83" s="10" t="s">
        <v>1084</v>
      </c>
      <c r="C83" s="45" t="s">
        <v>77</v>
      </c>
      <c r="D83" s="298">
        <v>36</v>
      </c>
      <c r="E83" s="302">
        <v>61</v>
      </c>
      <c r="F83" s="63" t="s">
        <v>1184</v>
      </c>
      <c r="G83" s="64" t="s">
        <v>1184</v>
      </c>
      <c r="H83" s="72">
        <v>16.9</v>
      </c>
      <c r="I83" s="46">
        <f>((K83*4)/H83)*100</f>
        <v>4.85207100591716</v>
      </c>
      <c r="J83" s="47">
        <v>0.2</v>
      </c>
      <c r="K83" s="47">
        <v>0.205</v>
      </c>
      <c r="L83" s="48">
        <f t="shared" si="3"/>
        <v>2.499999999999991</v>
      </c>
      <c r="M83" s="49">
        <v>40101</v>
      </c>
      <c r="N83" s="50">
        <v>40105</v>
      </c>
      <c r="O83" s="51">
        <v>40116</v>
      </c>
      <c r="P83" s="50" t="s">
        <v>658</v>
      </c>
      <c r="Q83" s="52"/>
    </row>
    <row r="84" spans="1:17" ht="11.25" customHeight="1">
      <c r="A84" s="44" t="s">
        <v>1149</v>
      </c>
      <c r="B84" s="10" t="s">
        <v>1150</v>
      </c>
      <c r="C84" s="45" t="s">
        <v>92</v>
      </c>
      <c r="D84" s="298">
        <v>32</v>
      </c>
      <c r="E84" s="302">
        <v>79</v>
      </c>
      <c r="F84" s="63" t="s">
        <v>1184</v>
      </c>
      <c r="G84" s="64" t="s">
        <v>1184</v>
      </c>
      <c r="H84" s="72">
        <v>70.38</v>
      </c>
      <c r="I84" s="46">
        <f>((K84*4)/H84)*100</f>
        <v>2.0460358056265986</v>
      </c>
      <c r="J84" s="47">
        <v>0.355</v>
      </c>
      <c r="K84" s="47">
        <v>0.36</v>
      </c>
      <c r="L84" s="70">
        <f t="shared" si="3"/>
        <v>1.4084507042253502</v>
      </c>
      <c r="M84" s="49">
        <v>40233</v>
      </c>
      <c r="N84" s="50">
        <v>40235</v>
      </c>
      <c r="O84" s="51">
        <v>40249</v>
      </c>
      <c r="P84" s="50" t="s">
        <v>653</v>
      </c>
      <c r="Q84" s="52"/>
    </row>
    <row r="85" spans="1:17" ht="11.25" customHeight="1">
      <c r="A85" s="44" t="s">
        <v>1180</v>
      </c>
      <c r="B85" s="10" t="s">
        <v>1181</v>
      </c>
      <c r="C85" s="45" t="s">
        <v>77</v>
      </c>
      <c r="D85" s="298">
        <v>34</v>
      </c>
      <c r="E85" s="302">
        <v>71</v>
      </c>
      <c r="F85" s="85" t="s">
        <v>134</v>
      </c>
      <c r="G85" s="76" t="s">
        <v>134</v>
      </c>
      <c r="H85" s="72">
        <v>53.17</v>
      </c>
      <c r="I85" s="46">
        <f>((K85*4)/H85)*100</f>
        <v>1.2036862892608615</v>
      </c>
      <c r="J85" s="47">
        <v>0.145</v>
      </c>
      <c r="K85" s="47">
        <v>0.16</v>
      </c>
      <c r="L85" s="48">
        <f t="shared" si="3"/>
        <v>10.344827586206918</v>
      </c>
      <c r="M85" s="49">
        <v>40234</v>
      </c>
      <c r="N85" s="50">
        <v>40238</v>
      </c>
      <c r="O85" s="51">
        <v>40252</v>
      </c>
      <c r="P85" s="50" t="s">
        <v>660</v>
      </c>
      <c r="Q85" s="52"/>
    </row>
    <row r="86" spans="1:17" ht="11.25" customHeight="1">
      <c r="A86" s="53" t="s">
        <v>1195</v>
      </c>
      <c r="B86" s="54" t="s">
        <v>1196</v>
      </c>
      <c r="C86" s="55" t="s">
        <v>36</v>
      </c>
      <c r="D86" s="299">
        <v>43</v>
      </c>
      <c r="E86" s="302">
        <v>26</v>
      </c>
      <c r="F86" s="100" t="s">
        <v>134</v>
      </c>
      <c r="G86" s="101" t="s">
        <v>134</v>
      </c>
      <c r="H86" s="73">
        <v>23.11</v>
      </c>
      <c r="I86" s="56">
        <f>((K86*4)/H86)*100</f>
        <v>2.9424491562094333</v>
      </c>
      <c r="J86" s="57">
        <v>0.165</v>
      </c>
      <c r="K86" s="57">
        <v>0.17</v>
      </c>
      <c r="L86" s="58">
        <f t="shared" si="3"/>
        <v>3.0303030303030276</v>
      </c>
      <c r="M86" s="68">
        <v>40213</v>
      </c>
      <c r="N86" s="69">
        <v>40217</v>
      </c>
      <c r="O86" s="59">
        <v>40238</v>
      </c>
      <c r="P86" s="69" t="s">
        <v>659</v>
      </c>
      <c r="Q86" s="60"/>
    </row>
    <row r="87" spans="1:17" ht="11.25" customHeight="1">
      <c r="A87" s="34" t="s">
        <v>1182</v>
      </c>
      <c r="B87" s="17" t="s">
        <v>1183</v>
      </c>
      <c r="C87" s="35" t="s">
        <v>44</v>
      </c>
      <c r="D87" s="297">
        <v>27</v>
      </c>
      <c r="E87" s="303">
        <v>97</v>
      </c>
      <c r="F87" s="61" t="s">
        <v>1184</v>
      </c>
      <c r="G87" s="62" t="s">
        <v>1184</v>
      </c>
      <c r="H87" s="71">
        <v>31.45</v>
      </c>
      <c r="I87" s="37">
        <f>((K87*4)/H87)*100</f>
        <v>3.56120826709062</v>
      </c>
      <c r="J87" s="38">
        <v>0.27</v>
      </c>
      <c r="K87" s="38">
        <v>0.28</v>
      </c>
      <c r="L87" s="39">
        <f t="shared" si="3"/>
        <v>3.703703703703698</v>
      </c>
      <c r="M87" s="40">
        <v>40310</v>
      </c>
      <c r="N87" s="41">
        <v>40312</v>
      </c>
      <c r="O87" s="42">
        <v>40339</v>
      </c>
      <c r="P87" s="51" t="s">
        <v>654</v>
      </c>
      <c r="Q87" s="43"/>
    </row>
    <row r="88" spans="1:17" ht="11.25" customHeight="1">
      <c r="A88" s="150" t="s">
        <v>156</v>
      </c>
      <c r="B88" s="10" t="s">
        <v>1039</v>
      </c>
      <c r="C88" s="45" t="s">
        <v>93</v>
      </c>
      <c r="D88" s="298">
        <v>43</v>
      </c>
      <c r="E88" s="304">
        <v>28</v>
      </c>
      <c r="F88" s="63" t="s">
        <v>1159</v>
      </c>
      <c r="G88" s="64" t="s">
        <v>1159</v>
      </c>
      <c r="H88" s="72">
        <v>53.64</v>
      </c>
      <c r="I88" s="46">
        <f>((K88*4)/H88)*100</f>
        <v>2.5354213273676365</v>
      </c>
      <c r="J88" s="47">
        <v>0.33</v>
      </c>
      <c r="K88" s="47">
        <v>0.34</v>
      </c>
      <c r="L88" s="48">
        <f t="shared" si="3"/>
        <v>3.0303030303030276</v>
      </c>
      <c r="M88" s="49">
        <v>40422</v>
      </c>
      <c r="N88" s="50">
        <v>40424</v>
      </c>
      <c r="O88" s="51">
        <v>40442</v>
      </c>
      <c r="P88" s="51" t="s">
        <v>688</v>
      </c>
      <c r="Q88" s="52"/>
    </row>
    <row r="89" spans="1:17" ht="11.25" customHeight="1">
      <c r="A89" s="44" t="s">
        <v>1197</v>
      </c>
      <c r="B89" s="10" t="s">
        <v>1198</v>
      </c>
      <c r="C89" s="45" t="s">
        <v>48</v>
      </c>
      <c r="D89" s="298">
        <v>42</v>
      </c>
      <c r="E89" s="304">
        <v>31</v>
      </c>
      <c r="F89" s="85" t="s">
        <v>134</v>
      </c>
      <c r="G89" s="76" t="s">
        <v>134</v>
      </c>
      <c r="H89" s="72">
        <v>55.45</v>
      </c>
      <c r="I89" s="46">
        <f>((K89*4)/H89)*100</f>
        <v>1.731289449954914</v>
      </c>
      <c r="J89" s="47">
        <v>0.22</v>
      </c>
      <c r="K89" s="47">
        <v>0.24</v>
      </c>
      <c r="L89" s="48">
        <f t="shared" si="3"/>
        <v>9.090909090909083</v>
      </c>
      <c r="M89" s="49">
        <v>40142</v>
      </c>
      <c r="N89" s="50">
        <v>40147</v>
      </c>
      <c r="O89" s="51">
        <v>40162</v>
      </c>
      <c r="P89" s="51" t="s">
        <v>660</v>
      </c>
      <c r="Q89" s="52"/>
    </row>
    <row r="90" spans="1:17" ht="11.25" customHeight="1">
      <c r="A90" s="44" t="s">
        <v>1130</v>
      </c>
      <c r="B90" s="10" t="s">
        <v>1131</v>
      </c>
      <c r="C90" s="45" t="s">
        <v>94</v>
      </c>
      <c r="D90" s="298">
        <v>40</v>
      </c>
      <c r="E90" s="304">
        <v>36</v>
      </c>
      <c r="F90" s="63" t="s">
        <v>1184</v>
      </c>
      <c r="G90" s="64" t="s">
        <v>1159</v>
      </c>
      <c r="H90" s="72">
        <v>27.49</v>
      </c>
      <c r="I90" s="46">
        <f>((K90*4)/H90)*100</f>
        <v>3.637686431429611</v>
      </c>
      <c r="J90" s="47">
        <v>0.24</v>
      </c>
      <c r="K90" s="47">
        <v>0.25</v>
      </c>
      <c r="L90" s="48">
        <f t="shared" si="3"/>
        <v>4.166666666666674</v>
      </c>
      <c r="M90" s="49">
        <v>40176</v>
      </c>
      <c r="N90" s="50">
        <v>40178</v>
      </c>
      <c r="O90" s="51">
        <v>40200</v>
      </c>
      <c r="P90" s="51" t="s">
        <v>666</v>
      </c>
      <c r="Q90" s="52"/>
    </row>
    <row r="91" spans="1:17" ht="11.25" customHeight="1">
      <c r="A91" s="53" t="s">
        <v>1064</v>
      </c>
      <c r="B91" s="54" t="s">
        <v>1065</v>
      </c>
      <c r="C91" s="55" t="s">
        <v>57</v>
      </c>
      <c r="D91" s="299">
        <v>43</v>
      </c>
      <c r="E91" s="305">
        <v>27</v>
      </c>
      <c r="F91" s="65" t="s">
        <v>1159</v>
      </c>
      <c r="G91" s="67" t="s">
        <v>1159</v>
      </c>
      <c r="H91" s="73">
        <v>51.16</v>
      </c>
      <c r="I91" s="56">
        <f>((K91*4)/H91)*100</f>
        <v>1.9546520719311966</v>
      </c>
      <c r="J91" s="57">
        <v>0.17</v>
      </c>
      <c r="K91" s="57">
        <v>0.25</v>
      </c>
      <c r="L91" s="48">
        <f t="shared" si="3"/>
        <v>47.058823529411754</v>
      </c>
      <c r="M91" s="68">
        <v>40408</v>
      </c>
      <c r="N91" s="69">
        <v>40410</v>
      </c>
      <c r="O91" s="59">
        <v>40431</v>
      </c>
      <c r="P91" s="59" t="s">
        <v>654</v>
      </c>
      <c r="Q91" s="60"/>
    </row>
    <row r="92" spans="1:17" ht="11.25" customHeight="1">
      <c r="A92" s="34" t="s">
        <v>1141</v>
      </c>
      <c r="B92" s="17" t="s">
        <v>1142</v>
      </c>
      <c r="C92" s="35" t="s">
        <v>52</v>
      </c>
      <c r="D92" s="297">
        <v>31</v>
      </c>
      <c r="E92" s="302">
        <v>81</v>
      </c>
      <c r="F92" s="61" t="s">
        <v>1159</v>
      </c>
      <c r="G92" s="62" t="s">
        <v>1159</v>
      </c>
      <c r="H92" s="71">
        <v>48.06</v>
      </c>
      <c r="I92" s="37">
        <f>((K92*4)/H92)*100</f>
        <v>2.8297960882230546</v>
      </c>
      <c r="J92" s="38">
        <v>0.32</v>
      </c>
      <c r="K92" s="38">
        <v>0.34</v>
      </c>
      <c r="L92" s="39">
        <f t="shared" si="3"/>
        <v>6.25</v>
      </c>
      <c r="M92" s="147">
        <v>39581</v>
      </c>
      <c r="N92" s="148">
        <v>39583</v>
      </c>
      <c r="O92" s="149">
        <v>39612</v>
      </c>
      <c r="P92" s="51" t="s">
        <v>650</v>
      </c>
      <c r="Q92" s="43"/>
    </row>
    <row r="93" spans="1:17" ht="11.25" customHeight="1">
      <c r="A93" s="44" t="s">
        <v>1091</v>
      </c>
      <c r="B93" s="10" t="s">
        <v>1092</v>
      </c>
      <c r="C93" s="45" t="s">
        <v>39</v>
      </c>
      <c r="D93" s="298">
        <v>36</v>
      </c>
      <c r="E93" s="302">
        <v>64</v>
      </c>
      <c r="F93" s="63" t="s">
        <v>1184</v>
      </c>
      <c r="G93" s="64" t="s">
        <v>1184</v>
      </c>
      <c r="H93" s="72">
        <v>28.89</v>
      </c>
      <c r="I93" s="46">
        <f>((K93*4)/H93)*100</f>
        <v>1.557632398753894</v>
      </c>
      <c r="J93" s="47">
        <v>0.1075</v>
      </c>
      <c r="K93" s="47">
        <v>0.1125</v>
      </c>
      <c r="L93" s="48">
        <f t="shared" si="3"/>
        <v>4.651162790697683</v>
      </c>
      <c r="M93" s="49">
        <v>40252</v>
      </c>
      <c r="N93" s="50">
        <v>40254</v>
      </c>
      <c r="O93" s="51">
        <v>40268</v>
      </c>
      <c r="P93" s="51" t="s">
        <v>662</v>
      </c>
      <c r="Q93" s="52"/>
    </row>
    <row r="94" spans="1:17" ht="11.25" customHeight="1">
      <c r="A94" s="44" t="s">
        <v>1075</v>
      </c>
      <c r="B94" s="10" t="s">
        <v>1076</v>
      </c>
      <c r="C94" s="45" t="s">
        <v>52</v>
      </c>
      <c r="D94" s="298">
        <v>38</v>
      </c>
      <c r="E94" s="302">
        <v>48</v>
      </c>
      <c r="F94" s="63" t="s">
        <v>1184</v>
      </c>
      <c r="G94" s="64" t="s">
        <v>1184</v>
      </c>
      <c r="H94" s="72">
        <v>31.24</v>
      </c>
      <c r="I94" s="46">
        <f>((K94*4)/H94)*100</f>
        <v>1.792573623559539</v>
      </c>
      <c r="J94" s="47">
        <v>0.13</v>
      </c>
      <c r="K94" s="47">
        <v>0.14</v>
      </c>
      <c r="L94" s="48">
        <f t="shared" si="3"/>
        <v>7.692307692307709</v>
      </c>
      <c r="M94" s="49">
        <v>40143</v>
      </c>
      <c r="N94" s="50">
        <v>40147</v>
      </c>
      <c r="O94" s="51">
        <v>40162</v>
      </c>
      <c r="P94" s="51" t="s">
        <v>660</v>
      </c>
      <c r="Q94" s="52"/>
    </row>
    <row r="95" spans="1:17" ht="11.25" customHeight="1">
      <c r="A95" s="44" t="s">
        <v>1021</v>
      </c>
      <c r="B95" s="10" t="s">
        <v>1022</v>
      </c>
      <c r="C95" s="45" t="s">
        <v>78</v>
      </c>
      <c r="D95" s="298">
        <v>45</v>
      </c>
      <c r="E95" s="302">
        <v>22</v>
      </c>
      <c r="F95" s="85" t="s">
        <v>134</v>
      </c>
      <c r="G95" s="76" t="s">
        <v>134</v>
      </c>
      <c r="H95" s="72">
        <v>23.61</v>
      </c>
      <c r="I95" s="46">
        <f>((K95*4)/H95)*100</f>
        <v>1.3553578991952564</v>
      </c>
      <c r="J95" s="169">
        <v>0.07767</v>
      </c>
      <c r="K95" s="47">
        <v>0.08</v>
      </c>
      <c r="L95" s="48">
        <f t="shared" si="3"/>
        <v>2.999871250160946</v>
      </c>
      <c r="M95" s="49">
        <v>40242</v>
      </c>
      <c r="N95" s="50">
        <v>40246</v>
      </c>
      <c r="O95" s="51">
        <v>40277</v>
      </c>
      <c r="P95" s="51" t="s">
        <v>680</v>
      </c>
      <c r="Q95" s="142" t="s">
        <v>163</v>
      </c>
    </row>
    <row r="96" spans="1:17" ht="11.25" customHeight="1">
      <c r="A96" s="53" t="s">
        <v>434</v>
      </c>
      <c r="B96" s="54" t="s">
        <v>435</v>
      </c>
      <c r="C96" s="55" t="s">
        <v>38</v>
      </c>
      <c r="D96" s="299">
        <v>36</v>
      </c>
      <c r="E96" s="302">
        <v>62</v>
      </c>
      <c r="F96" s="100" t="s">
        <v>1184</v>
      </c>
      <c r="G96" s="101" t="s">
        <v>1184</v>
      </c>
      <c r="H96" s="73">
        <v>23.01</v>
      </c>
      <c r="I96" s="56">
        <f>((K96*4)/H96)*100</f>
        <v>5.215123859191655</v>
      </c>
      <c r="J96" s="57">
        <v>0.29</v>
      </c>
      <c r="K96" s="57">
        <v>0.3</v>
      </c>
      <c r="L96" s="58">
        <f t="shared" si="3"/>
        <v>3.4482758620689724</v>
      </c>
      <c r="M96" s="68">
        <v>40156</v>
      </c>
      <c r="N96" s="69">
        <v>40158</v>
      </c>
      <c r="O96" s="59">
        <v>40182</v>
      </c>
      <c r="P96" s="59" t="s">
        <v>663</v>
      </c>
      <c r="Q96" s="60"/>
    </row>
    <row r="97" spans="1:17" ht="11.25" customHeight="1">
      <c r="A97" s="34" t="s">
        <v>1048</v>
      </c>
      <c r="B97" s="17" t="s">
        <v>1049</v>
      </c>
      <c r="C97" s="35" t="s">
        <v>35</v>
      </c>
      <c r="D97" s="297">
        <v>39</v>
      </c>
      <c r="E97" s="303">
        <v>40</v>
      </c>
      <c r="F97" s="61" t="s">
        <v>1184</v>
      </c>
      <c r="G97" s="62" t="s">
        <v>1184</v>
      </c>
      <c r="H97" s="71">
        <v>35.66</v>
      </c>
      <c r="I97" s="37">
        <f>((K97*4)/H97)*100</f>
        <v>5.272013460459899</v>
      </c>
      <c r="J97" s="38">
        <v>0.46</v>
      </c>
      <c r="K97" s="38">
        <v>0.47</v>
      </c>
      <c r="L97" s="39">
        <f t="shared" si="3"/>
        <v>2.1739130434782483</v>
      </c>
      <c r="M97" s="40">
        <v>40185</v>
      </c>
      <c r="N97" s="41">
        <v>40189</v>
      </c>
      <c r="O97" s="42">
        <v>40218</v>
      </c>
      <c r="P97" s="42" t="s">
        <v>668</v>
      </c>
      <c r="Q97" s="43"/>
    </row>
    <row r="98" spans="1:17" ht="11.25" customHeight="1">
      <c r="A98" s="44" t="s">
        <v>1143</v>
      </c>
      <c r="B98" s="10" t="s">
        <v>1144</v>
      </c>
      <c r="C98" s="45" t="s">
        <v>92</v>
      </c>
      <c r="D98" s="298">
        <v>29</v>
      </c>
      <c r="E98" s="304">
        <v>87</v>
      </c>
      <c r="F98" s="63" t="s">
        <v>1184</v>
      </c>
      <c r="G98" s="64" t="s">
        <v>1159</v>
      </c>
      <c r="H98" s="72">
        <v>30.12</v>
      </c>
      <c r="I98" s="46">
        <f>((K98*4)/H98)*100</f>
        <v>2.1248339973439574</v>
      </c>
      <c r="J98" s="47">
        <v>0.15</v>
      </c>
      <c r="K98" s="47">
        <v>0.16</v>
      </c>
      <c r="L98" s="48">
        <f t="shared" si="3"/>
        <v>6.666666666666665</v>
      </c>
      <c r="M98" s="49">
        <v>40176</v>
      </c>
      <c r="N98" s="50">
        <v>40178</v>
      </c>
      <c r="O98" s="51">
        <v>40193</v>
      </c>
      <c r="P98" s="51" t="s">
        <v>665</v>
      </c>
      <c r="Q98" s="52"/>
    </row>
    <row r="99" spans="1:17" ht="11.25" customHeight="1">
      <c r="A99" s="44" t="s">
        <v>1097</v>
      </c>
      <c r="B99" s="10" t="s">
        <v>1098</v>
      </c>
      <c r="C99" s="45" t="s">
        <v>75</v>
      </c>
      <c r="D99" s="298">
        <v>50</v>
      </c>
      <c r="E99" s="304">
        <v>11</v>
      </c>
      <c r="F99" s="63" t="s">
        <v>1184</v>
      </c>
      <c r="G99" s="64" t="s">
        <v>1184</v>
      </c>
      <c r="H99" s="72">
        <v>24.54</v>
      </c>
      <c r="I99" s="46">
        <f>((K99*4)/H99)*100</f>
        <v>5.54197229013855</v>
      </c>
      <c r="J99" s="47">
        <v>0.335</v>
      </c>
      <c r="K99" s="47">
        <v>0.34</v>
      </c>
      <c r="L99" s="70">
        <f t="shared" si="3"/>
        <v>1.4925373134328401</v>
      </c>
      <c r="M99" s="49">
        <v>40128</v>
      </c>
      <c r="N99" s="50">
        <v>40130</v>
      </c>
      <c r="O99" s="51">
        <v>40148</v>
      </c>
      <c r="P99" s="51" t="s">
        <v>659</v>
      </c>
      <c r="Q99" s="52"/>
    </row>
    <row r="100" spans="1:17" ht="11.25" customHeight="1">
      <c r="A100" s="44" t="s">
        <v>1078</v>
      </c>
      <c r="B100" s="10" t="s">
        <v>1079</v>
      </c>
      <c r="C100" s="45" t="s">
        <v>95</v>
      </c>
      <c r="D100" s="298">
        <v>37</v>
      </c>
      <c r="E100" s="304">
        <v>56</v>
      </c>
      <c r="F100" s="63" t="s">
        <v>1159</v>
      </c>
      <c r="G100" s="64" t="s">
        <v>1159</v>
      </c>
      <c r="H100" s="72">
        <v>70.57</v>
      </c>
      <c r="I100" s="46">
        <f>((K100*4)/H100)*100</f>
        <v>3.4008785602947427</v>
      </c>
      <c r="J100" s="47">
        <v>0.59</v>
      </c>
      <c r="K100" s="47">
        <v>0.6</v>
      </c>
      <c r="L100" s="70">
        <f t="shared" si="3"/>
        <v>1.6949152542372836</v>
      </c>
      <c r="M100" s="49">
        <v>40151</v>
      </c>
      <c r="N100" s="50">
        <v>40155</v>
      </c>
      <c r="O100" s="51">
        <v>40165</v>
      </c>
      <c r="P100" s="51" t="s">
        <v>661</v>
      </c>
      <c r="Q100" s="52"/>
    </row>
    <row r="101" spans="1:17" ht="11.25" customHeight="1">
      <c r="A101" s="53" t="s">
        <v>1054</v>
      </c>
      <c r="B101" s="54" t="s">
        <v>1055</v>
      </c>
      <c r="C101" s="55" t="s">
        <v>96</v>
      </c>
      <c r="D101" s="299">
        <v>39</v>
      </c>
      <c r="E101" s="305">
        <v>41</v>
      </c>
      <c r="F101" s="100" t="s">
        <v>134</v>
      </c>
      <c r="G101" s="101" t="s">
        <v>134</v>
      </c>
      <c r="H101" s="73">
        <v>105.79</v>
      </c>
      <c r="I101" s="56">
        <f>((K101*4)/H101)*100</f>
        <v>2.0417808866622553</v>
      </c>
      <c r="J101" s="57">
        <v>0.46</v>
      </c>
      <c r="K101" s="57">
        <v>0.54</v>
      </c>
      <c r="L101" s="58">
        <f t="shared" si="3"/>
        <v>17.391304347826097</v>
      </c>
      <c r="M101" s="68">
        <v>40304</v>
      </c>
      <c r="N101" s="69">
        <v>40308</v>
      </c>
      <c r="O101" s="59">
        <v>40330</v>
      </c>
      <c r="P101" s="59" t="s">
        <v>659</v>
      </c>
      <c r="Q101" s="60"/>
    </row>
    <row r="102" spans="1:17" ht="11.25" customHeight="1">
      <c r="A102" s="34" t="s">
        <v>1099</v>
      </c>
      <c r="B102" s="17" t="s">
        <v>1100</v>
      </c>
      <c r="C102" s="34" t="s">
        <v>97</v>
      </c>
      <c r="D102" s="297">
        <v>35</v>
      </c>
      <c r="E102" s="302">
        <v>69</v>
      </c>
      <c r="F102" s="61" t="s">
        <v>1184</v>
      </c>
      <c r="G102" s="62" t="s">
        <v>1159</v>
      </c>
      <c r="H102" s="71">
        <v>26.88</v>
      </c>
      <c r="I102" s="37">
        <f>((K102*4)/H102)*100</f>
        <v>2.6041666666666665</v>
      </c>
      <c r="J102" s="38">
        <v>0.1375</v>
      </c>
      <c r="K102" s="38">
        <v>0.175</v>
      </c>
      <c r="L102" s="39">
        <f t="shared" si="3"/>
        <v>27.27272727272725</v>
      </c>
      <c r="M102" s="42">
        <v>40407</v>
      </c>
      <c r="N102" s="42">
        <v>40409</v>
      </c>
      <c r="O102" s="42">
        <v>40432</v>
      </c>
      <c r="P102" s="42" t="s">
        <v>675</v>
      </c>
      <c r="Q102" s="43"/>
    </row>
    <row r="103" spans="1:17" ht="11.25" customHeight="1">
      <c r="A103" s="44" t="s">
        <v>1114</v>
      </c>
      <c r="B103" s="10" t="s">
        <v>1115</v>
      </c>
      <c r="C103" s="44" t="s">
        <v>57</v>
      </c>
      <c r="D103" s="298">
        <v>36</v>
      </c>
      <c r="E103" s="302">
        <v>65</v>
      </c>
      <c r="F103" s="63" t="s">
        <v>1184</v>
      </c>
      <c r="G103" s="64" t="s">
        <v>1159</v>
      </c>
      <c r="H103" s="72">
        <v>50.14</v>
      </c>
      <c r="I103" s="46">
        <f>((K103*4)/H103)*100</f>
        <v>2.4132429198244916</v>
      </c>
      <c r="J103" s="47">
        <v>0.2725</v>
      </c>
      <c r="K103" s="47">
        <v>0.3025</v>
      </c>
      <c r="L103" s="48">
        <f t="shared" si="3"/>
        <v>11.009174311926584</v>
      </c>
      <c r="M103" s="51">
        <v>40247</v>
      </c>
      <c r="N103" s="51">
        <v>40249</v>
      </c>
      <c r="O103" s="51">
        <v>40273</v>
      </c>
      <c r="P103" s="51" t="s">
        <v>678</v>
      </c>
      <c r="Q103" s="52"/>
    </row>
    <row r="104" spans="1:17" ht="11.25" customHeight="1">
      <c r="A104" s="44" t="s">
        <v>1044</v>
      </c>
      <c r="B104" s="10" t="s">
        <v>1045</v>
      </c>
      <c r="C104" s="44" t="s">
        <v>58</v>
      </c>
      <c r="D104" s="300">
        <v>38</v>
      </c>
      <c r="E104" s="302">
        <v>46</v>
      </c>
      <c r="F104" s="63" t="s">
        <v>1184</v>
      </c>
      <c r="G104" s="64" t="s">
        <v>1184</v>
      </c>
      <c r="H104" s="72">
        <v>30.64</v>
      </c>
      <c r="I104" s="46">
        <f>((K104*4)/H104)*100</f>
        <v>5.64621409921671</v>
      </c>
      <c r="J104" s="47">
        <v>0.4225</v>
      </c>
      <c r="K104" s="224">
        <v>0.4325</v>
      </c>
      <c r="L104" s="220">
        <f t="shared" si="3"/>
        <v>2.366863905325456</v>
      </c>
      <c r="M104" s="97">
        <v>39611</v>
      </c>
      <c r="N104" s="97">
        <v>39615</v>
      </c>
      <c r="O104" s="95">
        <v>39629</v>
      </c>
      <c r="P104" s="50" t="s">
        <v>651</v>
      </c>
      <c r="Q104" s="52"/>
    </row>
    <row r="105" spans="1:17" ht="11.25" customHeight="1">
      <c r="A105" s="44" t="s">
        <v>1067</v>
      </c>
      <c r="B105" s="10" t="s">
        <v>1068</v>
      </c>
      <c r="C105" s="44" t="s">
        <v>98</v>
      </c>
      <c r="D105" s="298">
        <v>38</v>
      </c>
      <c r="E105" s="302">
        <v>49</v>
      </c>
      <c r="F105" s="85" t="s">
        <v>134</v>
      </c>
      <c r="G105" s="76" t="s">
        <v>134</v>
      </c>
      <c r="H105" s="72">
        <v>362.54</v>
      </c>
      <c r="I105" s="46">
        <f>((K105*4)/H105)*100</f>
        <v>0.4523638770894246</v>
      </c>
      <c r="J105" s="47">
        <v>0.395</v>
      </c>
      <c r="K105" s="47">
        <v>0.41</v>
      </c>
      <c r="L105" s="48">
        <f t="shared" si="3"/>
        <v>3.797468354430378</v>
      </c>
      <c r="M105" s="51">
        <v>40211</v>
      </c>
      <c r="N105" s="51">
        <v>40213</v>
      </c>
      <c r="O105" s="51">
        <v>40241</v>
      </c>
      <c r="P105" s="51" t="s">
        <v>673</v>
      </c>
      <c r="Q105" s="317" t="s">
        <v>1137</v>
      </c>
    </row>
    <row r="106" spans="1:17" ht="11.25" customHeight="1">
      <c r="A106" s="53" t="s">
        <v>1199</v>
      </c>
      <c r="B106" s="54" t="s">
        <v>1200</v>
      </c>
      <c r="C106" s="53" t="s">
        <v>99</v>
      </c>
      <c r="D106" s="299">
        <v>29</v>
      </c>
      <c r="E106" s="302">
        <v>89</v>
      </c>
      <c r="F106" s="100" t="s">
        <v>134</v>
      </c>
      <c r="G106" s="101" t="s">
        <v>134</v>
      </c>
      <c r="H106" s="73">
        <v>23.43</v>
      </c>
      <c r="I106" s="56">
        <f>((K106*4)/H106)*100</f>
        <v>2.731540759709774</v>
      </c>
      <c r="J106" s="57">
        <v>0.15</v>
      </c>
      <c r="K106" s="57">
        <v>0.16</v>
      </c>
      <c r="L106" s="58">
        <f t="shared" si="3"/>
        <v>6.666666666666665</v>
      </c>
      <c r="M106" s="59">
        <v>40325</v>
      </c>
      <c r="N106" s="59">
        <v>40330</v>
      </c>
      <c r="O106" s="59">
        <v>40360</v>
      </c>
      <c r="P106" s="59" t="s">
        <v>652</v>
      </c>
      <c r="Q106" s="60"/>
    </row>
    <row r="107" spans="1:17" ht="11.25" customHeight="1">
      <c r="A107" s="171" t="s">
        <v>1132</v>
      </c>
      <c r="B107" s="79" t="s">
        <v>1133</v>
      </c>
      <c r="C107" s="242" t="s">
        <v>55</v>
      </c>
      <c r="D107" s="301">
        <v>34</v>
      </c>
      <c r="E107" s="306">
        <v>73</v>
      </c>
      <c r="F107" s="74" t="s">
        <v>1184</v>
      </c>
      <c r="G107" s="75" t="s">
        <v>1184</v>
      </c>
      <c r="H107" s="243">
        <v>35.27</v>
      </c>
      <c r="I107" s="244">
        <f>((K107*4)/H107)*100</f>
        <v>4.2812588602211505</v>
      </c>
      <c r="J107" s="245">
        <v>0.3675</v>
      </c>
      <c r="K107" s="245">
        <v>0.3775</v>
      </c>
      <c r="L107" s="132">
        <f t="shared" si="3"/>
        <v>2.7210884353741527</v>
      </c>
      <c r="M107" s="246">
        <v>40275</v>
      </c>
      <c r="N107" s="247">
        <v>40277</v>
      </c>
      <c r="O107" s="248">
        <v>40299</v>
      </c>
      <c r="P107" s="248" t="s">
        <v>667</v>
      </c>
      <c r="Q107" s="80"/>
    </row>
    <row r="108" spans="1:13" ht="11.25" customHeight="1">
      <c r="A108" s="89" t="s">
        <v>136</v>
      </c>
      <c r="B108" s="90">
        <f>COUNT(H7:H107)</f>
        <v>101</v>
      </c>
      <c r="C108" s="210" t="s">
        <v>503</v>
      </c>
      <c r="D108" s="102">
        <f>AVERAGE(D7:D107)</f>
        <v>38.524752475247524</v>
      </c>
      <c r="E108" s="295"/>
      <c r="F108" s="54"/>
      <c r="G108" s="54"/>
      <c r="H108" s="58">
        <f>AVERAGE(H7:H107)</f>
        <v>44.630099009901</v>
      </c>
      <c r="I108" s="58">
        <f>AVERAGE(I7:I107)</f>
        <v>3.3277287568410165</v>
      </c>
      <c r="J108" s="93"/>
      <c r="K108" s="93"/>
      <c r="L108" s="58">
        <f>((SUM(K7:K107)/SUM(J7:J107))-1)*100</f>
        <v>5.419417837208096</v>
      </c>
      <c r="M108" s="103"/>
    </row>
    <row r="109" spans="1:12" ht="4.5" customHeight="1">
      <c r="A109" s="86"/>
      <c r="B109" s="87"/>
      <c r="C109" s="10"/>
      <c r="D109" s="10"/>
      <c r="E109" s="10"/>
      <c r="F109" s="10"/>
      <c r="G109" s="10"/>
      <c r="H109" s="88"/>
      <c r="I109" s="88"/>
      <c r="J109" s="88"/>
      <c r="K109" s="88"/>
      <c r="L109" s="88"/>
    </row>
    <row r="110" spans="1:12" ht="11.25" customHeight="1">
      <c r="A110" s="136" t="s">
        <v>21</v>
      </c>
      <c r="B110" s="17"/>
      <c r="C110" s="17"/>
      <c r="D110" s="17"/>
      <c r="E110" s="17"/>
      <c r="F110" s="17"/>
      <c r="G110" s="17"/>
      <c r="H110" s="91"/>
      <c r="I110" s="91"/>
      <c r="J110" s="91"/>
      <c r="K110" s="91"/>
      <c r="L110" s="92"/>
    </row>
    <row r="111" spans="1:12" ht="11.25" customHeight="1">
      <c r="A111" s="136" t="s">
        <v>136</v>
      </c>
      <c r="B111" s="17">
        <v>100</v>
      </c>
      <c r="C111" s="17" t="s">
        <v>956</v>
      </c>
      <c r="D111" s="211">
        <v>38.4</v>
      </c>
      <c r="E111" s="211"/>
      <c r="F111" s="17"/>
      <c r="G111" s="17"/>
      <c r="H111" s="91">
        <v>46.83209999999998</v>
      </c>
      <c r="I111" s="91">
        <v>3.075317850054865</v>
      </c>
      <c r="J111" s="91"/>
      <c r="K111" s="91"/>
      <c r="L111" s="92">
        <v>5.3890542709912115</v>
      </c>
    </row>
    <row r="112" spans="1:12" ht="11.25" customHeight="1">
      <c r="A112" s="128" t="s">
        <v>136</v>
      </c>
      <c r="B112" s="129">
        <v>100</v>
      </c>
      <c r="C112" s="130" t="s">
        <v>512</v>
      </c>
      <c r="D112" s="131">
        <v>38.4</v>
      </c>
      <c r="E112" s="296"/>
      <c r="F112" s="79"/>
      <c r="G112" s="79"/>
      <c r="H112" s="132">
        <v>44.27</v>
      </c>
      <c r="I112" s="132">
        <v>3.26</v>
      </c>
      <c r="J112" s="133"/>
      <c r="K112" s="133"/>
      <c r="L112" s="132">
        <v>5.37</v>
      </c>
    </row>
    <row r="113" spans="1:12" ht="11.25" customHeight="1">
      <c r="A113" s="128" t="s">
        <v>136</v>
      </c>
      <c r="B113" s="129">
        <v>100</v>
      </c>
      <c r="C113" s="130" t="s">
        <v>22</v>
      </c>
      <c r="D113" s="131">
        <v>38.3</v>
      </c>
      <c r="E113" s="296"/>
      <c r="F113" s="79"/>
      <c r="G113" s="79"/>
      <c r="H113" s="132">
        <v>46.36</v>
      </c>
      <c r="I113" s="132">
        <v>3.13</v>
      </c>
      <c r="J113" s="133"/>
      <c r="K113" s="133"/>
      <c r="L113" s="132">
        <v>5.16</v>
      </c>
    </row>
    <row r="114" spans="1:12" ht="11.25" customHeight="1">
      <c r="A114" s="128" t="s">
        <v>136</v>
      </c>
      <c r="B114" s="129">
        <v>99</v>
      </c>
      <c r="C114" s="130" t="s">
        <v>23</v>
      </c>
      <c r="D114" s="131">
        <v>38.2</v>
      </c>
      <c r="E114" s="296"/>
      <c r="F114" s="79"/>
      <c r="G114" s="79"/>
      <c r="H114" s="132">
        <v>49.53</v>
      </c>
      <c r="I114" s="132">
        <v>2.9</v>
      </c>
      <c r="J114" s="133"/>
      <c r="K114" s="133"/>
      <c r="L114" s="132">
        <v>5.19</v>
      </c>
    </row>
    <row r="115" spans="1:12" ht="11.25" customHeight="1">
      <c r="A115" s="128" t="s">
        <v>136</v>
      </c>
      <c r="B115" s="129">
        <v>99</v>
      </c>
      <c r="C115" s="130" t="s">
        <v>24</v>
      </c>
      <c r="D115" s="131">
        <v>38.1</v>
      </c>
      <c r="E115" s="296"/>
      <c r="F115" s="79"/>
      <c r="G115" s="79"/>
      <c r="H115" s="132">
        <v>48.1</v>
      </c>
      <c r="I115" s="132">
        <v>2.98</v>
      </c>
      <c r="J115" s="133"/>
      <c r="K115" s="133"/>
      <c r="L115" s="132">
        <v>5.15</v>
      </c>
    </row>
    <row r="116" spans="1:12" ht="11.25" customHeight="1">
      <c r="A116" s="128" t="s">
        <v>136</v>
      </c>
      <c r="B116" s="129">
        <v>98</v>
      </c>
      <c r="C116" s="130" t="s">
        <v>25</v>
      </c>
      <c r="D116" s="131">
        <v>38</v>
      </c>
      <c r="E116" s="296"/>
      <c r="F116" s="79"/>
      <c r="G116" s="79"/>
      <c r="H116" s="132">
        <v>46.06</v>
      </c>
      <c r="I116" s="132">
        <v>3.1</v>
      </c>
      <c r="J116" s="133"/>
      <c r="K116" s="133"/>
      <c r="L116" s="132">
        <v>5.1</v>
      </c>
    </row>
    <row r="117" spans="1:12" ht="11.25" customHeight="1">
      <c r="A117" s="128" t="s">
        <v>136</v>
      </c>
      <c r="B117" s="129">
        <v>98</v>
      </c>
      <c r="C117" s="130" t="s">
        <v>26</v>
      </c>
      <c r="D117" s="131">
        <v>37.8</v>
      </c>
      <c r="E117" s="296"/>
      <c r="F117" s="79"/>
      <c r="G117" s="79"/>
      <c r="H117" s="132">
        <v>44.87</v>
      </c>
      <c r="I117" s="132">
        <v>3.14</v>
      </c>
      <c r="J117" s="133"/>
      <c r="K117" s="133"/>
      <c r="L117" s="132">
        <v>7.11</v>
      </c>
    </row>
    <row r="118" spans="1:12" ht="11.25" customHeight="1">
      <c r="A118" s="128" t="s">
        <v>136</v>
      </c>
      <c r="B118" s="129">
        <v>98</v>
      </c>
      <c r="C118" s="130" t="s">
        <v>27</v>
      </c>
      <c r="D118" s="131">
        <v>37.7</v>
      </c>
      <c r="E118" s="296"/>
      <c r="F118" s="79"/>
      <c r="G118" s="79"/>
      <c r="H118" s="132">
        <v>45.79</v>
      </c>
      <c r="I118" s="132">
        <v>3.05</v>
      </c>
      <c r="J118" s="133"/>
      <c r="K118" s="133"/>
      <c r="L118" s="132">
        <v>7.05</v>
      </c>
    </row>
    <row r="119" spans="1:12" ht="11.25" customHeight="1">
      <c r="A119" s="128" t="s">
        <v>136</v>
      </c>
      <c r="B119" s="129">
        <v>97</v>
      </c>
      <c r="C119" s="130" t="s">
        <v>28</v>
      </c>
      <c r="D119" s="131">
        <v>37.6</v>
      </c>
      <c r="E119" s="296"/>
      <c r="F119" s="79"/>
      <c r="G119" s="79"/>
      <c r="H119" s="132">
        <v>45.14</v>
      </c>
      <c r="I119" s="132">
        <v>3.11</v>
      </c>
      <c r="J119" s="133"/>
      <c r="K119" s="133"/>
      <c r="L119" s="132">
        <v>7.18</v>
      </c>
    </row>
    <row r="120" spans="1:12" ht="11.25" customHeight="1">
      <c r="A120" s="128" t="s">
        <v>136</v>
      </c>
      <c r="B120" s="129">
        <v>98</v>
      </c>
      <c r="C120" s="130" t="s">
        <v>29</v>
      </c>
      <c r="D120" s="131">
        <v>37.4</v>
      </c>
      <c r="E120" s="296"/>
      <c r="F120" s="79"/>
      <c r="G120" s="79"/>
      <c r="H120" s="132">
        <v>43.46</v>
      </c>
      <c r="I120" s="132">
        <v>3.21</v>
      </c>
      <c r="J120" s="133"/>
      <c r="K120" s="133"/>
      <c r="L120" s="132">
        <v>7.6</v>
      </c>
    </row>
    <row r="121" spans="1:12" ht="11.25" customHeight="1">
      <c r="A121" s="128" t="s">
        <v>136</v>
      </c>
      <c r="B121" s="129">
        <v>104</v>
      </c>
      <c r="C121" s="130" t="s">
        <v>30</v>
      </c>
      <c r="D121" s="131">
        <v>37.1</v>
      </c>
      <c r="E121" s="296"/>
      <c r="F121" s="79"/>
      <c r="G121" s="79"/>
      <c r="H121" s="132">
        <v>42.64</v>
      </c>
      <c r="I121" s="132">
        <v>3.22</v>
      </c>
      <c r="J121" s="133"/>
      <c r="K121" s="133"/>
      <c r="L121" s="132">
        <v>7.49</v>
      </c>
    </row>
    <row r="122" spans="1:12" ht="11.25" customHeight="1">
      <c r="A122" s="128" t="s">
        <v>136</v>
      </c>
      <c r="B122" s="129">
        <v>107</v>
      </c>
      <c r="C122" s="130" t="s">
        <v>31</v>
      </c>
      <c r="D122" s="131">
        <v>37</v>
      </c>
      <c r="E122" s="296"/>
      <c r="F122" s="79"/>
      <c r="G122" s="79"/>
      <c r="H122" s="132">
        <v>40.63</v>
      </c>
      <c r="I122" s="132">
        <v>3.3</v>
      </c>
      <c r="J122" s="133"/>
      <c r="K122" s="133"/>
      <c r="L122" s="132">
        <v>7.79</v>
      </c>
    </row>
    <row r="123" spans="1:12" ht="11.25" customHeight="1">
      <c r="A123" s="128" t="s">
        <v>136</v>
      </c>
      <c r="B123" s="129">
        <v>109</v>
      </c>
      <c r="C123" s="130" t="s">
        <v>513</v>
      </c>
      <c r="D123" s="131">
        <v>36.9</v>
      </c>
      <c r="E123" s="296"/>
      <c r="F123" s="79"/>
      <c r="G123" s="79"/>
      <c r="H123" s="132">
        <v>39.5</v>
      </c>
      <c r="I123" s="133">
        <v>3.39</v>
      </c>
      <c r="J123" s="134"/>
      <c r="K123" s="135"/>
      <c r="L123" s="135">
        <v>8.37</v>
      </c>
    </row>
    <row r="124" spans="1:12" ht="12.75">
      <c r="A124" s="128" t="s">
        <v>136</v>
      </c>
      <c r="B124" s="129">
        <v>109</v>
      </c>
      <c r="C124" s="130" t="s">
        <v>526</v>
      </c>
      <c r="D124" s="131">
        <v>36.9</v>
      </c>
      <c r="E124" s="296"/>
      <c r="F124" s="79"/>
      <c r="G124" s="79"/>
      <c r="H124" s="132">
        <v>36.8</v>
      </c>
      <c r="I124" s="133">
        <v>3.64</v>
      </c>
      <c r="J124" s="134"/>
      <c r="K124" s="135"/>
      <c r="L124" s="135">
        <v>8.35</v>
      </c>
    </row>
    <row r="125" spans="1:12" ht="12.75">
      <c r="A125" s="128" t="s">
        <v>136</v>
      </c>
      <c r="B125" s="129">
        <v>109</v>
      </c>
      <c r="C125" s="130" t="s">
        <v>527</v>
      </c>
      <c r="D125" s="131">
        <v>36.8</v>
      </c>
      <c r="E125" s="296"/>
      <c r="F125" s="79"/>
      <c r="G125" s="79"/>
      <c r="H125" s="132">
        <v>36.52</v>
      </c>
      <c r="I125" s="133">
        <v>3.66</v>
      </c>
      <c r="J125" s="134"/>
      <c r="K125" s="135"/>
      <c r="L125" s="135">
        <v>8.68</v>
      </c>
    </row>
    <row r="126" spans="1:12" ht="12.75">
      <c r="A126" s="128" t="s">
        <v>136</v>
      </c>
      <c r="B126" s="129">
        <v>112</v>
      </c>
      <c r="C126" s="130" t="s">
        <v>528</v>
      </c>
      <c r="D126" s="131">
        <v>36.7</v>
      </c>
      <c r="E126" s="296"/>
      <c r="F126" s="79"/>
      <c r="G126" s="79"/>
      <c r="H126" s="132">
        <v>35.82</v>
      </c>
      <c r="I126" s="133">
        <v>3.79</v>
      </c>
      <c r="J126" s="134"/>
      <c r="K126" s="135"/>
      <c r="L126" s="135">
        <v>8.63</v>
      </c>
    </row>
    <row r="127" spans="1:12" ht="12.75">
      <c r="A127" s="128" t="s">
        <v>136</v>
      </c>
      <c r="B127" s="129">
        <v>116</v>
      </c>
      <c r="C127" s="130" t="s">
        <v>529</v>
      </c>
      <c r="D127" s="131">
        <v>36.4</v>
      </c>
      <c r="E127" s="296"/>
      <c r="F127" s="79"/>
      <c r="G127" s="79"/>
      <c r="H127" s="132">
        <v>32.3</v>
      </c>
      <c r="I127" s="133">
        <v>4.36</v>
      </c>
      <c r="J127" s="134"/>
      <c r="K127" s="135"/>
      <c r="L127" s="135">
        <v>8.74</v>
      </c>
    </row>
    <row r="128" spans="1:12" ht="12.75">
      <c r="A128" s="128" t="s">
        <v>136</v>
      </c>
      <c r="B128" s="129">
        <v>120</v>
      </c>
      <c r="C128" s="130" t="s">
        <v>530</v>
      </c>
      <c r="D128" s="131">
        <v>36.4</v>
      </c>
      <c r="E128" s="296"/>
      <c r="F128" s="79"/>
      <c r="G128" s="79"/>
      <c r="H128" s="132">
        <v>29.8</v>
      </c>
      <c r="I128" s="133">
        <v>4.93</v>
      </c>
      <c r="J128" s="134"/>
      <c r="K128" s="135"/>
      <c r="L128" s="135">
        <v>8.77</v>
      </c>
    </row>
    <row r="129" spans="1:12" ht="12.75">
      <c r="A129" s="128" t="s">
        <v>136</v>
      </c>
      <c r="B129" s="129">
        <v>125</v>
      </c>
      <c r="C129" s="130" t="s">
        <v>531</v>
      </c>
      <c r="D129" s="131">
        <v>36.1</v>
      </c>
      <c r="E129" s="296"/>
      <c r="F129" s="79"/>
      <c r="G129" s="79"/>
      <c r="H129" s="132">
        <v>32.75</v>
      </c>
      <c r="I129" s="133">
        <v>4.57</v>
      </c>
      <c r="J129" s="134"/>
      <c r="K129" s="135"/>
      <c r="L129" s="135">
        <v>9.3</v>
      </c>
    </row>
    <row r="130" spans="1:12" ht="12.75">
      <c r="A130" s="128" t="s">
        <v>136</v>
      </c>
      <c r="B130" s="129">
        <v>128</v>
      </c>
      <c r="C130" s="130" t="s">
        <v>240</v>
      </c>
      <c r="D130" s="131">
        <v>35.9</v>
      </c>
      <c r="E130" s="296"/>
      <c r="F130" s="79"/>
      <c r="G130" s="79"/>
      <c r="H130" s="132">
        <v>35.71</v>
      </c>
      <c r="I130" s="133">
        <v>3.92</v>
      </c>
      <c r="J130" s="134"/>
      <c r="K130" s="135"/>
      <c r="L130" s="135">
        <v>9.59</v>
      </c>
    </row>
    <row r="131" spans="1:12" ht="12.75">
      <c r="A131" s="128" t="s">
        <v>136</v>
      </c>
      <c r="B131" s="129">
        <v>128</v>
      </c>
      <c r="C131" s="130" t="s">
        <v>1265</v>
      </c>
      <c r="D131" s="131">
        <v>35.9</v>
      </c>
      <c r="E131" s="296"/>
      <c r="F131" s="79"/>
      <c r="G131" s="79"/>
      <c r="H131" s="132">
        <v>35.58</v>
      </c>
      <c r="I131" s="133">
        <v>3.94</v>
      </c>
      <c r="J131" s="134"/>
      <c r="K131" s="135"/>
      <c r="L131" s="135">
        <v>9.91</v>
      </c>
    </row>
    <row r="132" spans="1:12" ht="12.75">
      <c r="A132" s="128" t="s">
        <v>136</v>
      </c>
      <c r="B132" s="129">
        <v>126</v>
      </c>
      <c r="C132" s="130" t="s">
        <v>241</v>
      </c>
      <c r="D132" s="131">
        <v>35.8</v>
      </c>
      <c r="E132" s="296"/>
      <c r="F132" s="79"/>
      <c r="G132" s="79"/>
      <c r="H132" s="132">
        <v>37.58</v>
      </c>
      <c r="I132" s="133">
        <v>3.68</v>
      </c>
      <c r="J132" s="134"/>
      <c r="K132" s="135"/>
      <c r="L132" s="135">
        <v>10.36</v>
      </c>
    </row>
    <row r="133" spans="1:12" ht="12.75">
      <c r="A133" s="128" t="s">
        <v>136</v>
      </c>
      <c r="B133" s="129">
        <v>131</v>
      </c>
      <c r="C133" s="130" t="s">
        <v>258</v>
      </c>
      <c r="D133" s="131">
        <v>35.6</v>
      </c>
      <c r="E133" s="296"/>
      <c r="F133" s="79"/>
      <c r="G133" s="79"/>
      <c r="H133" s="132">
        <v>43.72</v>
      </c>
      <c r="I133" s="133">
        <v>3.17</v>
      </c>
      <c r="J133" s="134"/>
      <c r="K133" s="135"/>
      <c r="L133" s="135">
        <v>10.5</v>
      </c>
    </row>
    <row r="134" spans="1:12" ht="12.75">
      <c r="A134" s="128" t="s">
        <v>136</v>
      </c>
      <c r="B134" s="129">
        <v>132</v>
      </c>
      <c r="C134" s="130" t="s">
        <v>1266</v>
      </c>
      <c r="D134" s="131">
        <v>35.6</v>
      </c>
      <c r="E134" s="296"/>
      <c r="F134" s="79"/>
      <c r="G134" s="79"/>
      <c r="H134" s="132">
        <v>44.88</v>
      </c>
      <c r="I134" s="133">
        <v>3.23</v>
      </c>
      <c r="J134" s="134"/>
      <c r="K134" s="135"/>
      <c r="L134" s="135">
        <v>10.85</v>
      </c>
    </row>
    <row r="135" spans="1:12" ht="12.75">
      <c r="A135" s="128" t="s">
        <v>136</v>
      </c>
      <c r="B135" s="129">
        <v>132</v>
      </c>
      <c r="C135" s="130" t="s">
        <v>259</v>
      </c>
      <c r="D135" s="131">
        <v>35.5</v>
      </c>
      <c r="E135" s="296"/>
      <c r="F135" s="79"/>
      <c r="G135" s="79"/>
      <c r="H135" s="132">
        <v>43.96</v>
      </c>
      <c r="I135" s="133">
        <v>3.32</v>
      </c>
      <c r="J135" s="134"/>
      <c r="K135" s="135"/>
      <c r="L135" s="135">
        <v>10.67</v>
      </c>
    </row>
    <row r="136" spans="1:12" ht="12.75">
      <c r="A136" s="128" t="s">
        <v>136</v>
      </c>
      <c r="B136" s="129">
        <v>133</v>
      </c>
      <c r="C136" s="130" t="s">
        <v>260</v>
      </c>
      <c r="D136" s="131">
        <v>35.4</v>
      </c>
      <c r="E136" s="296"/>
      <c r="F136" s="79"/>
      <c r="G136" s="79"/>
      <c r="H136" s="132">
        <v>42.8</v>
      </c>
      <c r="I136" s="133">
        <v>3.53</v>
      </c>
      <c r="J136" s="134"/>
      <c r="K136" s="135"/>
      <c r="L136" s="135">
        <v>10.52</v>
      </c>
    </row>
    <row r="137" spans="1:12" ht="12.75">
      <c r="A137" s="128" t="s">
        <v>136</v>
      </c>
      <c r="B137" s="129">
        <v>135</v>
      </c>
      <c r="C137" s="130" t="s">
        <v>1267</v>
      </c>
      <c r="D137" s="131">
        <v>35.4</v>
      </c>
      <c r="E137" s="296"/>
      <c r="F137" s="79"/>
      <c r="G137" s="79"/>
      <c r="H137" s="132">
        <v>46.49</v>
      </c>
      <c r="I137" s="133">
        <v>3.06</v>
      </c>
      <c r="J137" s="134"/>
      <c r="K137" s="135"/>
      <c r="L137" s="135">
        <v>9.18</v>
      </c>
    </row>
    <row r="138" spans="1:12" ht="12.75">
      <c r="A138" s="128" t="s">
        <v>136</v>
      </c>
      <c r="B138" s="129">
        <v>135</v>
      </c>
      <c r="C138" s="130" t="s">
        <v>261</v>
      </c>
      <c r="D138" s="131">
        <v>35.3</v>
      </c>
      <c r="E138" s="296"/>
      <c r="F138" s="79"/>
      <c r="G138" s="79"/>
      <c r="H138" s="132">
        <v>45.89</v>
      </c>
      <c r="I138" s="133">
        <v>3.02</v>
      </c>
      <c r="J138" s="134"/>
      <c r="K138" s="135"/>
      <c r="L138" s="135">
        <v>9.92</v>
      </c>
    </row>
    <row r="139" spans="1:12" ht="12.75">
      <c r="A139" s="128" t="s">
        <v>136</v>
      </c>
      <c r="B139" s="129">
        <v>135</v>
      </c>
      <c r="C139" s="130" t="s">
        <v>143</v>
      </c>
      <c r="D139" s="131">
        <v>35.2</v>
      </c>
      <c r="E139" s="296"/>
      <c r="F139" s="79"/>
      <c r="G139" s="79"/>
      <c r="H139" s="132">
        <v>44.41</v>
      </c>
      <c r="I139" s="133">
        <v>3.09</v>
      </c>
      <c r="J139" s="134"/>
      <c r="K139" s="135"/>
      <c r="L139" s="135">
        <v>10.06</v>
      </c>
    </row>
    <row r="140" spans="1:12" ht="12.75">
      <c r="A140" s="128" t="s">
        <v>136</v>
      </c>
      <c r="B140" s="129">
        <v>136</v>
      </c>
      <c r="C140" s="130" t="s">
        <v>144</v>
      </c>
      <c r="D140" s="131">
        <v>35.2</v>
      </c>
      <c r="E140" s="296"/>
      <c r="F140" s="79"/>
      <c r="G140" s="79"/>
      <c r="H140" s="132">
        <v>43.72</v>
      </c>
      <c r="I140" s="134">
        <v>3.13</v>
      </c>
      <c r="J140" s="134"/>
      <c r="K140" s="135"/>
      <c r="L140" s="196">
        <v>10.15</v>
      </c>
    </row>
    <row r="141" spans="1:12" ht="12.75">
      <c r="A141" s="128" t="s">
        <v>136</v>
      </c>
      <c r="B141" s="129">
        <v>136</v>
      </c>
      <c r="C141" s="130" t="s">
        <v>145</v>
      </c>
      <c r="D141" s="131">
        <v>34.9</v>
      </c>
      <c r="E141" s="296"/>
      <c r="F141" s="79"/>
      <c r="G141" s="79"/>
      <c r="H141" s="132">
        <v>44.54</v>
      </c>
      <c r="I141" s="133">
        <v>2.97</v>
      </c>
      <c r="J141" s="134"/>
      <c r="K141" s="135"/>
      <c r="L141" s="135">
        <v>10.21</v>
      </c>
    </row>
    <row r="142" spans="1:12" ht="12.75">
      <c r="A142" s="128" t="s">
        <v>136</v>
      </c>
      <c r="B142" s="129">
        <v>139</v>
      </c>
      <c r="C142" s="130" t="s">
        <v>1263</v>
      </c>
      <c r="D142" s="131">
        <v>34.5</v>
      </c>
      <c r="E142" s="296"/>
      <c r="F142" s="79"/>
      <c r="G142" s="79"/>
      <c r="H142" s="197" t="s">
        <v>1264</v>
      </c>
      <c r="I142" s="197" t="s">
        <v>1264</v>
      </c>
      <c r="J142" s="134"/>
      <c r="K142" s="135"/>
      <c r="L142" s="135">
        <v>10.23</v>
      </c>
    </row>
  </sheetData>
  <hyperlinks>
    <hyperlink ref="G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3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3" width="6.28125" style="0" customWidth="1"/>
    <col min="4" max="5" width="5.7109375" style="0" customWidth="1"/>
    <col min="6" max="16" width="6.7109375" style="0" customWidth="1"/>
  </cols>
  <sheetData>
    <row r="1" ht="12.75">
      <c r="A1" s="157" t="s">
        <v>397</v>
      </c>
    </row>
    <row r="2" ht="12.75">
      <c r="A2" s="158" t="s">
        <v>406</v>
      </c>
    </row>
    <row r="3" spans="3:6" ht="12.75">
      <c r="C3" s="27" t="s">
        <v>985</v>
      </c>
      <c r="F3" s="159"/>
    </row>
    <row r="4" spans="3:6" ht="12.75">
      <c r="C4" s="27" t="s">
        <v>409</v>
      </c>
      <c r="F4" s="160"/>
    </row>
    <row r="5" spans="3:6" ht="12.75">
      <c r="C5" s="207"/>
      <c r="D5" s="168" t="s">
        <v>408</v>
      </c>
      <c r="E5" s="174"/>
      <c r="F5" s="160" t="s">
        <v>405</v>
      </c>
    </row>
    <row r="6" spans="1:16" ht="12.75">
      <c r="A6" s="171" t="s">
        <v>964</v>
      </c>
      <c r="B6" s="107" t="s">
        <v>965</v>
      </c>
      <c r="C6" s="172" t="s">
        <v>982</v>
      </c>
      <c r="D6" s="175" t="s">
        <v>41</v>
      </c>
      <c r="E6" s="175" t="s">
        <v>40</v>
      </c>
      <c r="F6" s="170">
        <v>2009</v>
      </c>
      <c r="G6" s="170">
        <v>2008</v>
      </c>
      <c r="H6" s="170">
        <v>2007</v>
      </c>
      <c r="I6" s="170">
        <v>2006</v>
      </c>
      <c r="J6" s="170">
        <v>2005</v>
      </c>
      <c r="K6" s="170">
        <v>2004</v>
      </c>
      <c r="L6" s="170">
        <v>2003</v>
      </c>
      <c r="M6" s="170">
        <v>2002</v>
      </c>
      <c r="N6" s="170">
        <v>2001</v>
      </c>
      <c r="O6" s="170">
        <v>2000</v>
      </c>
      <c r="P6" s="173">
        <v>1999</v>
      </c>
    </row>
    <row r="7" spans="1:16" ht="12.75">
      <c r="A7" s="34" t="s">
        <v>1005</v>
      </c>
      <c r="B7" s="17" t="s">
        <v>1006</v>
      </c>
      <c r="C7" s="268">
        <f aca="true" t="shared" si="0" ref="C7:C71">D7/E7</f>
        <v>1.1674648221105703</v>
      </c>
      <c r="D7" s="269">
        <f aca="true" t="shared" si="1" ref="D7:D71">((F7/K7)^(1/5)-1)*100</f>
        <v>7.214502590085092</v>
      </c>
      <c r="E7" s="270">
        <f aca="true" t="shared" si="2" ref="E7:E71">((F7/P7)^(1/10)-1)*100</f>
        <v>6.17963167150728</v>
      </c>
      <c r="F7" s="151">
        <v>2.04</v>
      </c>
      <c r="G7" s="151">
        <v>2</v>
      </c>
      <c r="H7" s="151">
        <v>1.92</v>
      </c>
      <c r="I7" s="151">
        <v>1.84</v>
      </c>
      <c r="J7" s="151">
        <v>1.68</v>
      </c>
      <c r="K7" s="151">
        <v>1.44</v>
      </c>
      <c r="L7" s="151">
        <v>1.32</v>
      </c>
      <c r="M7" s="151">
        <v>1.24</v>
      </c>
      <c r="N7" s="151">
        <v>1.2</v>
      </c>
      <c r="O7" s="151">
        <v>1.16</v>
      </c>
      <c r="P7" s="152">
        <v>1.12</v>
      </c>
    </row>
    <row r="8" spans="1:16" ht="12.75">
      <c r="A8" s="44" t="s">
        <v>1069</v>
      </c>
      <c r="B8" s="10" t="s">
        <v>1070</v>
      </c>
      <c r="C8" s="271">
        <f t="shared" si="0"/>
        <v>0.9754994034799362</v>
      </c>
      <c r="D8" s="272">
        <f t="shared" si="1"/>
        <v>8.762741652071604</v>
      </c>
      <c r="E8" s="273">
        <f t="shared" si="2"/>
        <v>8.98282625372393</v>
      </c>
      <c r="F8" s="153">
        <v>1.56</v>
      </c>
      <c r="G8" s="153">
        <v>1.305</v>
      </c>
      <c r="H8" s="153">
        <v>1.27</v>
      </c>
      <c r="I8" s="153">
        <v>1.15</v>
      </c>
      <c r="J8" s="153">
        <v>1.085</v>
      </c>
      <c r="K8" s="153">
        <v>1.025</v>
      </c>
      <c r="L8" s="153">
        <v>0.97</v>
      </c>
      <c r="M8" s="153">
        <v>0.915</v>
      </c>
      <c r="N8" s="153">
        <v>0.82</v>
      </c>
      <c r="O8" s="153">
        <v>0.74</v>
      </c>
      <c r="P8" s="154">
        <v>0.66</v>
      </c>
    </row>
    <row r="9" spans="1:16" ht="12.75">
      <c r="A9" s="44" t="s">
        <v>1023</v>
      </c>
      <c r="B9" s="10" t="s">
        <v>1024</v>
      </c>
      <c r="C9" s="271">
        <f>D9/E9</f>
        <v>0.8436242809675117</v>
      </c>
      <c r="D9" s="272">
        <f>((F9/K9)^(1/5)-1)*100</f>
        <v>5.387395206178347</v>
      </c>
      <c r="E9" s="273">
        <f>((F9/P9)^(1/10)-1)*100</f>
        <v>6.386012503101268</v>
      </c>
      <c r="F9" s="153">
        <v>0.52</v>
      </c>
      <c r="G9" s="153">
        <v>0.5</v>
      </c>
      <c r="H9" s="153">
        <v>0.48</v>
      </c>
      <c r="I9" s="153">
        <v>0.44</v>
      </c>
      <c r="J9" s="153">
        <v>0.42</v>
      </c>
      <c r="K9" s="153">
        <v>0.4</v>
      </c>
      <c r="L9" s="153">
        <v>0.38</v>
      </c>
      <c r="M9" s="153">
        <v>0.36</v>
      </c>
      <c r="N9" s="153">
        <v>0.33</v>
      </c>
      <c r="O9" s="153">
        <v>0.31</v>
      </c>
      <c r="P9" s="154">
        <v>0.28</v>
      </c>
    </row>
    <row r="10" spans="1:16" ht="12.75">
      <c r="A10" s="44" t="s">
        <v>1157</v>
      </c>
      <c r="B10" s="10" t="s">
        <v>1158</v>
      </c>
      <c r="C10" s="271">
        <f t="shared" si="0"/>
        <v>1.0639117664768807</v>
      </c>
      <c r="D10" s="272">
        <f t="shared" si="1"/>
        <v>24.132895337960147</v>
      </c>
      <c r="E10" s="273">
        <f t="shared" si="2"/>
        <v>22.683173641246277</v>
      </c>
      <c r="F10" s="166">
        <v>1.12</v>
      </c>
      <c r="G10" s="166">
        <v>0.96</v>
      </c>
      <c r="H10" s="166">
        <v>0.8</v>
      </c>
      <c r="I10" s="166">
        <v>0.55</v>
      </c>
      <c r="J10" s="166">
        <v>0.44</v>
      </c>
      <c r="K10" s="166">
        <v>0.38</v>
      </c>
      <c r="L10" s="166">
        <v>0.3</v>
      </c>
      <c r="M10" s="166">
        <v>0.23</v>
      </c>
      <c r="N10" s="166">
        <v>0.1925</v>
      </c>
      <c r="O10" s="153">
        <v>0.165</v>
      </c>
      <c r="P10" s="154">
        <v>0.145</v>
      </c>
    </row>
    <row r="11" spans="1:16" ht="12.75">
      <c r="A11" s="53" t="s">
        <v>1160</v>
      </c>
      <c r="B11" s="54" t="s">
        <v>1161</v>
      </c>
      <c r="C11" s="274">
        <f t="shared" si="0"/>
        <v>1.0617186426837697</v>
      </c>
      <c r="D11" s="275">
        <f t="shared" si="1"/>
        <v>10.35092145999348</v>
      </c>
      <c r="E11" s="276">
        <f t="shared" si="2"/>
        <v>9.749213250912536</v>
      </c>
      <c r="F11" s="208">
        <v>1.8</v>
      </c>
      <c r="G11" s="208">
        <v>1.76</v>
      </c>
      <c r="H11" s="208">
        <v>1.52</v>
      </c>
      <c r="I11" s="208">
        <v>1.36</v>
      </c>
      <c r="J11" s="208">
        <v>1.28</v>
      </c>
      <c r="K11" s="208">
        <v>1.1</v>
      </c>
      <c r="L11" s="208">
        <v>0.9</v>
      </c>
      <c r="M11" s="208">
        <v>0.83</v>
      </c>
      <c r="N11" s="208">
        <v>0.79</v>
      </c>
      <c r="O11" s="155">
        <v>0.75</v>
      </c>
      <c r="P11" s="156">
        <v>0.71</v>
      </c>
    </row>
    <row r="12" spans="1:16" ht="12.75">
      <c r="A12" s="44" t="s">
        <v>441</v>
      </c>
      <c r="B12" s="10" t="s">
        <v>442</v>
      </c>
      <c r="C12" s="271">
        <f t="shared" si="0"/>
        <v>1.2602061773307613</v>
      </c>
      <c r="D12" s="272">
        <f t="shared" si="1"/>
        <v>15.042844044940807</v>
      </c>
      <c r="E12" s="273">
        <f t="shared" si="2"/>
        <v>11.936811861058327</v>
      </c>
      <c r="F12" s="166">
        <v>1.32</v>
      </c>
      <c r="G12" s="166">
        <v>1.15875</v>
      </c>
      <c r="H12" s="166">
        <v>0.85703536</v>
      </c>
      <c r="I12" s="166">
        <v>0.7711961599999999</v>
      </c>
      <c r="J12" s="166">
        <v>0.71080128</v>
      </c>
      <c r="K12" s="166">
        <v>0.65505216</v>
      </c>
      <c r="L12" s="166">
        <v>0.61324032</v>
      </c>
      <c r="M12" s="166">
        <v>0.56678272</v>
      </c>
      <c r="N12" s="166">
        <v>0.51567936</v>
      </c>
      <c r="O12" s="153">
        <v>0.46922176</v>
      </c>
      <c r="P12" s="154">
        <v>0.42740992</v>
      </c>
    </row>
    <row r="13" spans="1:16" ht="12.75">
      <c r="A13" s="44" t="s">
        <v>990</v>
      </c>
      <c r="B13" s="10" t="s">
        <v>993</v>
      </c>
      <c r="C13" s="271">
        <f t="shared" si="0"/>
        <v>1.5750482898071574</v>
      </c>
      <c r="D13" s="272">
        <f t="shared" si="1"/>
        <v>2.6775791371088653</v>
      </c>
      <c r="E13" s="273">
        <f t="shared" si="2"/>
        <v>1.6999981235094053</v>
      </c>
      <c r="F13" s="153">
        <v>1.01</v>
      </c>
      <c r="G13" s="161">
        <v>1</v>
      </c>
      <c r="H13" s="153">
        <v>0.955</v>
      </c>
      <c r="I13" s="153">
        <v>0.93</v>
      </c>
      <c r="J13" s="161">
        <v>0.9</v>
      </c>
      <c r="K13" s="153">
        <v>0.885</v>
      </c>
      <c r="L13" s="153">
        <v>0.88</v>
      </c>
      <c r="M13" s="153">
        <v>0.87134</v>
      </c>
      <c r="N13" s="161">
        <v>0.86668</v>
      </c>
      <c r="O13" s="153">
        <v>0.85666</v>
      </c>
      <c r="P13" s="154">
        <v>0.85332</v>
      </c>
    </row>
    <row r="14" spans="1:16" ht="12.75">
      <c r="A14" s="44" t="s">
        <v>1085</v>
      </c>
      <c r="B14" s="10" t="s">
        <v>1086</v>
      </c>
      <c r="C14" s="271">
        <f t="shared" si="0"/>
        <v>1.0774359371029258</v>
      </c>
      <c r="D14" s="272">
        <f t="shared" si="1"/>
        <v>13.29568106011707</v>
      </c>
      <c r="E14" s="273">
        <f t="shared" si="2"/>
        <v>12.340112857073704</v>
      </c>
      <c r="F14" s="153">
        <v>0.56</v>
      </c>
      <c r="G14" s="153">
        <v>0.52</v>
      </c>
      <c r="H14" s="153">
        <v>0.46</v>
      </c>
      <c r="I14" s="153">
        <v>0.4</v>
      </c>
      <c r="J14" s="153">
        <v>0.34</v>
      </c>
      <c r="K14" s="153">
        <v>0.3</v>
      </c>
      <c r="L14" s="153">
        <v>0.24</v>
      </c>
      <c r="M14" s="153">
        <v>0.22</v>
      </c>
      <c r="N14" s="153">
        <v>0.19286000000000003</v>
      </c>
      <c r="O14" s="153">
        <v>0.18367</v>
      </c>
      <c r="P14" s="154">
        <v>0.17492</v>
      </c>
    </row>
    <row r="15" spans="1:16" ht="12.75">
      <c r="A15" s="44" t="s">
        <v>1162</v>
      </c>
      <c r="B15" s="10" t="s">
        <v>1163</v>
      </c>
      <c r="C15" s="271">
        <f t="shared" si="0"/>
        <v>1.0247627699284183</v>
      </c>
      <c r="D15" s="272">
        <f t="shared" si="1"/>
        <v>5.581242124015917</v>
      </c>
      <c r="E15" s="273">
        <f t="shared" si="2"/>
        <v>5.446374797950337</v>
      </c>
      <c r="F15" s="153">
        <v>1.64</v>
      </c>
      <c r="G15" s="153">
        <v>1.6</v>
      </c>
      <c r="H15" s="153">
        <v>1.42</v>
      </c>
      <c r="I15" s="153">
        <v>1.33</v>
      </c>
      <c r="J15" s="153">
        <v>1.29</v>
      </c>
      <c r="K15" s="153">
        <v>1.25</v>
      </c>
      <c r="L15" s="153">
        <v>1.1175</v>
      </c>
      <c r="M15" s="153">
        <v>1.0625</v>
      </c>
      <c r="N15" s="153">
        <v>1.0225</v>
      </c>
      <c r="O15" s="153">
        <v>1.005</v>
      </c>
      <c r="P15" s="154">
        <v>0.965</v>
      </c>
    </row>
    <row r="16" spans="1:16" ht="12.75">
      <c r="A16" s="44" t="s">
        <v>1093</v>
      </c>
      <c r="B16" s="10" t="s">
        <v>1094</v>
      </c>
      <c r="C16" s="271">
        <f t="shared" si="0"/>
        <v>1.1856256125431082</v>
      </c>
      <c r="D16" s="272">
        <f t="shared" si="1"/>
        <v>18.707232699504715</v>
      </c>
      <c r="E16" s="273">
        <f t="shared" si="2"/>
        <v>15.778364183090332</v>
      </c>
      <c r="F16" s="153">
        <v>1.32</v>
      </c>
      <c r="G16" s="153">
        <v>1.16</v>
      </c>
      <c r="H16" s="153">
        <v>0.92</v>
      </c>
      <c r="I16" s="153">
        <v>0.74</v>
      </c>
      <c r="J16" s="153">
        <v>0.62</v>
      </c>
      <c r="K16" s="153">
        <v>0.56</v>
      </c>
      <c r="L16" s="153">
        <v>0.48</v>
      </c>
      <c r="M16" s="153">
        <v>0.46</v>
      </c>
      <c r="N16" s="153">
        <v>0.41</v>
      </c>
      <c r="O16" s="153">
        <v>0.35</v>
      </c>
      <c r="P16" s="154">
        <v>0.305</v>
      </c>
    </row>
    <row r="17" spans="1:16" ht="12.75">
      <c r="A17" s="34" t="s">
        <v>194</v>
      </c>
      <c r="B17" s="17" t="s">
        <v>195</v>
      </c>
      <c r="C17" s="268">
        <f t="shared" si="0"/>
        <v>0.631556865839536</v>
      </c>
      <c r="D17" s="269">
        <f t="shared" si="1"/>
        <v>3.808272143530078</v>
      </c>
      <c r="E17" s="270">
        <f t="shared" si="2"/>
        <v>6.029975049780667</v>
      </c>
      <c r="F17" s="163">
        <v>0.88</v>
      </c>
      <c r="G17" s="151">
        <v>0.87</v>
      </c>
      <c r="H17" s="151">
        <v>0.83</v>
      </c>
      <c r="I17" s="151">
        <v>0.79</v>
      </c>
      <c r="J17" s="163">
        <v>0.76</v>
      </c>
      <c r="K17" s="151">
        <v>0.73</v>
      </c>
      <c r="L17" s="151">
        <v>0.66</v>
      </c>
      <c r="M17" s="151">
        <v>0.61</v>
      </c>
      <c r="N17" s="151">
        <v>0.57</v>
      </c>
      <c r="O17" s="151">
        <v>0.53</v>
      </c>
      <c r="P17" s="152">
        <v>0.49</v>
      </c>
    </row>
    <row r="18" spans="1:16" ht="12.75">
      <c r="A18" s="44" t="s">
        <v>1134</v>
      </c>
      <c r="B18" s="10" t="s">
        <v>1135</v>
      </c>
      <c r="C18" s="271">
        <f t="shared" si="0"/>
        <v>0.7739525525457511</v>
      </c>
      <c r="D18" s="272">
        <f t="shared" si="1"/>
        <v>7.912928578583145</v>
      </c>
      <c r="E18" s="273">
        <f t="shared" si="2"/>
        <v>10.224048686906272</v>
      </c>
      <c r="F18" s="161">
        <v>1.8</v>
      </c>
      <c r="G18" s="153">
        <v>1.77</v>
      </c>
      <c r="H18" s="153">
        <v>1.67</v>
      </c>
      <c r="I18" s="153">
        <v>1.52</v>
      </c>
      <c r="J18" s="153">
        <v>1.36</v>
      </c>
      <c r="K18" s="153">
        <v>1.23</v>
      </c>
      <c r="L18" s="153">
        <v>0.87</v>
      </c>
      <c r="M18" s="153">
        <v>0.73</v>
      </c>
      <c r="N18" s="161">
        <v>0.72</v>
      </c>
      <c r="O18" s="153">
        <v>0.71</v>
      </c>
      <c r="P18" s="162">
        <v>0.68</v>
      </c>
    </row>
    <row r="19" spans="1:16" ht="12.75">
      <c r="A19" s="44" t="s">
        <v>1071</v>
      </c>
      <c r="B19" s="10" t="s">
        <v>1072</v>
      </c>
      <c r="C19" s="271">
        <f t="shared" si="0"/>
        <v>1.1757410349608448</v>
      </c>
      <c r="D19" s="272">
        <f t="shared" si="1"/>
        <v>17.08049129648923</v>
      </c>
      <c r="E19" s="273">
        <f t="shared" si="2"/>
        <v>14.527426353761697</v>
      </c>
      <c r="F19" s="153">
        <v>1.32</v>
      </c>
      <c r="G19" s="153">
        <v>1.14</v>
      </c>
      <c r="H19" s="153">
        <v>0.98</v>
      </c>
      <c r="I19" s="153">
        <v>0.86</v>
      </c>
      <c r="J19" s="153">
        <v>0.72</v>
      </c>
      <c r="K19" s="153">
        <v>0.6</v>
      </c>
      <c r="L19" s="153">
        <v>0.4</v>
      </c>
      <c r="M19" s="153">
        <v>0.39</v>
      </c>
      <c r="N19" s="153">
        <v>0.38</v>
      </c>
      <c r="O19" s="153">
        <v>0.37</v>
      </c>
      <c r="P19" s="154">
        <v>0.34</v>
      </c>
    </row>
    <row r="20" spans="1:16" ht="12.75">
      <c r="A20" s="44" t="s">
        <v>1164</v>
      </c>
      <c r="B20" s="10" t="s">
        <v>1165</v>
      </c>
      <c r="C20" s="271">
        <f t="shared" si="0"/>
        <v>1.016468870304423</v>
      </c>
      <c r="D20" s="272">
        <f t="shared" si="1"/>
        <v>7.056368416916192</v>
      </c>
      <c r="E20" s="273">
        <f t="shared" si="2"/>
        <v>6.942040846566089</v>
      </c>
      <c r="F20" s="153">
        <v>0.9</v>
      </c>
      <c r="G20" s="153">
        <v>0.88</v>
      </c>
      <c r="H20" s="153">
        <v>0.84</v>
      </c>
      <c r="I20" s="153">
        <v>0.76</v>
      </c>
      <c r="J20" s="153">
        <v>0.72</v>
      </c>
      <c r="K20" s="153">
        <v>0.64</v>
      </c>
      <c r="L20" s="153">
        <v>0.56</v>
      </c>
      <c r="M20" s="153">
        <v>0.52</v>
      </c>
      <c r="N20" s="153">
        <v>0.5</v>
      </c>
      <c r="O20" s="153">
        <v>0.48</v>
      </c>
      <c r="P20" s="154">
        <v>0.46</v>
      </c>
    </row>
    <row r="21" spans="1:16" ht="12.75">
      <c r="A21" s="53" t="s">
        <v>1052</v>
      </c>
      <c r="B21" s="54" t="s">
        <v>1053</v>
      </c>
      <c r="C21" s="274">
        <f t="shared" si="0"/>
        <v>0.868691762096561</v>
      </c>
      <c r="D21" s="275">
        <f t="shared" si="1"/>
        <v>2.7479893060531335</v>
      </c>
      <c r="E21" s="276">
        <f t="shared" si="2"/>
        <v>3.1633652187755823</v>
      </c>
      <c r="F21" s="155">
        <v>1.42</v>
      </c>
      <c r="G21" s="165">
        <v>1.4</v>
      </c>
      <c r="H21" s="155">
        <v>1.37</v>
      </c>
      <c r="I21" s="155">
        <v>1.32</v>
      </c>
      <c r="J21" s="155">
        <v>1.28</v>
      </c>
      <c r="K21" s="155">
        <v>1.24</v>
      </c>
      <c r="L21" s="155">
        <v>1.2</v>
      </c>
      <c r="M21" s="155">
        <v>1.16</v>
      </c>
      <c r="N21" s="155">
        <v>1.12</v>
      </c>
      <c r="O21" s="155">
        <v>1.08</v>
      </c>
      <c r="P21" s="156">
        <v>1.04</v>
      </c>
    </row>
    <row r="22" spans="1:16" ht="12.75">
      <c r="A22" s="44" t="s">
        <v>59</v>
      </c>
      <c r="B22" s="10" t="s">
        <v>60</v>
      </c>
      <c r="C22" s="271">
        <f t="shared" si="0"/>
        <v>0.5371551703880899</v>
      </c>
      <c r="D22" s="272">
        <f t="shared" si="1"/>
        <v>2.6351854070710834</v>
      </c>
      <c r="E22" s="273">
        <f t="shared" si="2"/>
        <v>4.905817820141589</v>
      </c>
      <c r="F22" s="153">
        <v>0.615</v>
      </c>
      <c r="G22" s="153">
        <v>0.6</v>
      </c>
      <c r="H22" s="153">
        <v>0.58</v>
      </c>
      <c r="I22" s="153">
        <v>0.56</v>
      </c>
      <c r="J22" s="153">
        <v>0.55</v>
      </c>
      <c r="K22" s="153">
        <v>0.54</v>
      </c>
      <c r="L22" s="153">
        <v>0.485</v>
      </c>
      <c r="M22" s="153">
        <v>0.47</v>
      </c>
      <c r="N22" s="153">
        <v>0.44904</v>
      </c>
      <c r="O22" s="153">
        <v>0.40906000000000003</v>
      </c>
      <c r="P22" s="154">
        <v>0.38096</v>
      </c>
    </row>
    <row r="23" spans="1:16" ht="12.75">
      <c r="A23" s="150" t="s">
        <v>315</v>
      </c>
      <c r="B23" s="10" t="s">
        <v>312</v>
      </c>
      <c r="C23" s="271">
        <f t="shared" si="0"/>
        <v>1.1896661119211867</v>
      </c>
      <c r="D23" s="272">
        <f t="shared" si="1"/>
        <v>11.080489662482474</v>
      </c>
      <c r="E23" s="273">
        <f t="shared" si="2"/>
        <v>9.313949142073685</v>
      </c>
      <c r="F23" s="153">
        <v>1.15</v>
      </c>
      <c r="G23" s="153">
        <v>1.088</v>
      </c>
      <c r="H23" s="153">
        <v>0.968</v>
      </c>
      <c r="I23" s="153">
        <v>0.8960000000000001</v>
      </c>
      <c r="J23" s="153">
        <v>0.784</v>
      </c>
      <c r="K23" s="153">
        <v>0.68</v>
      </c>
      <c r="L23" s="153">
        <v>0.6</v>
      </c>
      <c r="M23" s="153">
        <v>0.56</v>
      </c>
      <c r="N23" s="153">
        <v>0.528</v>
      </c>
      <c r="O23" s="153">
        <v>0.496</v>
      </c>
      <c r="P23" s="154">
        <v>0.472</v>
      </c>
    </row>
    <row r="24" spans="1:16" ht="12.75">
      <c r="A24" s="44" t="s">
        <v>1050</v>
      </c>
      <c r="B24" s="10" t="s">
        <v>1051</v>
      </c>
      <c r="C24" s="271">
        <f t="shared" si="0"/>
        <v>1.3410934146057782</v>
      </c>
      <c r="D24" s="272">
        <f t="shared" si="1"/>
        <v>7.666900532567866</v>
      </c>
      <c r="E24" s="273">
        <f t="shared" si="2"/>
        <v>5.716902677373592</v>
      </c>
      <c r="F24" s="153">
        <v>0.68</v>
      </c>
      <c r="G24" s="153">
        <v>0.62</v>
      </c>
      <c r="H24" s="153">
        <v>0.58</v>
      </c>
      <c r="I24" s="153">
        <v>0.54</v>
      </c>
      <c r="J24" s="153">
        <v>0.5</v>
      </c>
      <c r="K24" s="153">
        <v>0.47</v>
      </c>
      <c r="L24" s="153">
        <v>0.45</v>
      </c>
      <c r="M24" s="153">
        <v>0.43</v>
      </c>
      <c r="N24" s="161">
        <v>0.42</v>
      </c>
      <c r="O24" s="153">
        <v>0.41</v>
      </c>
      <c r="P24" s="154">
        <v>0.39</v>
      </c>
    </row>
    <row r="25" spans="1:16" ht="12.75">
      <c r="A25" s="44" t="s">
        <v>1027</v>
      </c>
      <c r="B25" s="10" t="s">
        <v>1028</v>
      </c>
      <c r="C25" s="271">
        <f t="shared" si="0"/>
        <v>1.0318187635293061</v>
      </c>
      <c r="D25" s="272">
        <f t="shared" si="1"/>
        <v>0.8696961872814102</v>
      </c>
      <c r="E25" s="273">
        <f t="shared" si="2"/>
        <v>0.8428768869318093</v>
      </c>
      <c r="F25" s="153">
        <v>1.18</v>
      </c>
      <c r="G25" s="153">
        <v>1.17</v>
      </c>
      <c r="H25" s="153">
        <v>1.16</v>
      </c>
      <c r="I25" s="153">
        <v>1.15</v>
      </c>
      <c r="J25" s="153">
        <v>1.14</v>
      </c>
      <c r="K25" s="153">
        <v>1.13</v>
      </c>
      <c r="L25" s="153">
        <v>1.125</v>
      </c>
      <c r="M25" s="153">
        <v>1.12</v>
      </c>
      <c r="N25" s="153">
        <v>1.115</v>
      </c>
      <c r="O25" s="153">
        <v>1.1</v>
      </c>
      <c r="P25" s="154">
        <v>1.085</v>
      </c>
    </row>
    <row r="26" spans="1:16" ht="12.75">
      <c r="A26" s="44" t="s">
        <v>1116</v>
      </c>
      <c r="B26" s="10" t="s">
        <v>1117</v>
      </c>
      <c r="C26" s="271">
        <f t="shared" si="0"/>
        <v>0.9485862299252983</v>
      </c>
      <c r="D26" s="272">
        <f t="shared" si="1"/>
        <v>6.034828502666922</v>
      </c>
      <c r="E26" s="273">
        <f t="shared" si="2"/>
        <v>6.361918729457172</v>
      </c>
      <c r="F26" s="153">
        <v>0.63</v>
      </c>
      <c r="G26" s="153">
        <v>0.6</v>
      </c>
      <c r="H26" s="153">
        <v>0.56</v>
      </c>
      <c r="I26" s="153">
        <v>0.52</v>
      </c>
      <c r="J26" s="153">
        <v>0.48</v>
      </c>
      <c r="K26" s="153">
        <v>0.47</v>
      </c>
      <c r="L26" s="153">
        <v>0.435</v>
      </c>
      <c r="M26" s="153">
        <v>0.425</v>
      </c>
      <c r="N26" s="153">
        <v>0.415</v>
      </c>
      <c r="O26" s="153">
        <v>0.38</v>
      </c>
      <c r="P26" s="154">
        <v>0.34</v>
      </c>
    </row>
    <row r="27" spans="1:16" ht="12.75">
      <c r="A27" s="34" t="s">
        <v>490</v>
      </c>
      <c r="B27" s="17" t="s">
        <v>1080</v>
      </c>
      <c r="C27" s="268">
        <f t="shared" si="0"/>
        <v>2.0535060679727732</v>
      </c>
      <c r="D27" s="269">
        <f t="shared" si="1"/>
        <v>64.84889450615027</v>
      </c>
      <c r="E27" s="270">
        <f t="shared" si="2"/>
        <v>31.57959721549266</v>
      </c>
      <c r="F27" s="163">
        <v>2.8</v>
      </c>
      <c r="G27" s="151">
        <v>2.1675</v>
      </c>
      <c r="H27" s="151">
        <v>0.26</v>
      </c>
      <c r="I27" s="151">
        <v>0.25</v>
      </c>
      <c r="J27" s="151">
        <v>0.24</v>
      </c>
      <c r="K27" s="151">
        <v>0.23</v>
      </c>
      <c r="L27" s="151">
        <v>0.22</v>
      </c>
      <c r="M27" s="151">
        <v>0.21</v>
      </c>
      <c r="N27" s="151">
        <v>0.2</v>
      </c>
      <c r="O27" s="151">
        <v>0.19</v>
      </c>
      <c r="P27" s="152">
        <v>0.18</v>
      </c>
    </row>
    <row r="28" spans="1:16" ht="12.75">
      <c r="A28" s="44" t="s">
        <v>1025</v>
      </c>
      <c r="B28" s="10" t="s">
        <v>1026</v>
      </c>
      <c r="C28" s="271">
        <f t="shared" si="0"/>
        <v>1.5516106771320177</v>
      </c>
      <c r="D28" s="272">
        <f t="shared" si="1"/>
        <v>12.523577206216263</v>
      </c>
      <c r="E28" s="273">
        <f t="shared" si="2"/>
        <v>8.071339924886779</v>
      </c>
      <c r="F28" s="153">
        <v>1.38</v>
      </c>
      <c r="G28" s="153">
        <v>1.28</v>
      </c>
      <c r="H28" s="153">
        <v>1.12</v>
      </c>
      <c r="I28" s="153">
        <v>0.965</v>
      </c>
      <c r="J28" s="153">
        <v>0.84</v>
      </c>
      <c r="K28" s="153">
        <v>0.765</v>
      </c>
      <c r="L28" s="153">
        <v>0.715</v>
      </c>
      <c r="M28" s="153">
        <v>0.695</v>
      </c>
      <c r="N28" s="153">
        <v>0.675</v>
      </c>
      <c r="O28" s="153">
        <v>0.655</v>
      </c>
      <c r="P28" s="154">
        <v>0.635</v>
      </c>
    </row>
    <row r="29" spans="1:16" ht="12.75">
      <c r="A29" s="44" t="s">
        <v>1009</v>
      </c>
      <c r="B29" s="10" t="s">
        <v>1010</v>
      </c>
      <c r="C29" s="271">
        <f t="shared" si="0"/>
        <v>0.9321159446033197</v>
      </c>
      <c r="D29" s="272">
        <f t="shared" si="1"/>
        <v>9.371172610111046</v>
      </c>
      <c r="E29" s="273">
        <f t="shared" si="2"/>
        <v>10.053655518251148</v>
      </c>
      <c r="F29" s="153">
        <v>1.565</v>
      </c>
      <c r="G29" s="153">
        <v>1.525</v>
      </c>
      <c r="H29" s="153">
        <v>1.4</v>
      </c>
      <c r="I29" s="153">
        <v>1.31</v>
      </c>
      <c r="J29" s="153">
        <v>1.16238</v>
      </c>
      <c r="K29" s="153">
        <v>1</v>
      </c>
      <c r="L29" s="153">
        <v>0.88255</v>
      </c>
      <c r="M29" s="153">
        <v>0.79729</v>
      </c>
      <c r="N29" s="153">
        <v>0.74377</v>
      </c>
      <c r="O29" s="153">
        <v>0.6711800000000001</v>
      </c>
      <c r="P29" s="154">
        <v>0.60044</v>
      </c>
    </row>
    <row r="30" spans="1:16" ht="12.75">
      <c r="A30" s="44" t="s">
        <v>1166</v>
      </c>
      <c r="B30" s="10" t="s">
        <v>1167</v>
      </c>
      <c r="C30" s="271">
        <f t="shared" si="0"/>
        <v>0.3489349981598235</v>
      </c>
      <c r="D30" s="272">
        <f t="shared" si="1"/>
        <v>10.138706578336464</v>
      </c>
      <c r="E30" s="273">
        <f t="shared" si="2"/>
        <v>29.05614693798244</v>
      </c>
      <c r="F30" s="153">
        <v>0.47</v>
      </c>
      <c r="G30" s="153">
        <v>0.46</v>
      </c>
      <c r="H30" s="153">
        <v>0.39</v>
      </c>
      <c r="I30" s="153">
        <v>0.35</v>
      </c>
      <c r="J30" s="153">
        <v>0.32</v>
      </c>
      <c r="K30" s="153">
        <v>0.29</v>
      </c>
      <c r="L30" s="153">
        <v>0.27</v>
      </c>
      <c r="M30" s="153">
        <v>0.25</v>
      </c>
      <c r="N30" s="153">
        <v>0.22</v>
      </c>
      <c r="O30" s="153">
        <v>0.18667</v>
      </c>
      <c r="P30" s="154">
        <v>0.03667</v>
      </c>
    </row>
    <row r="31" spans="1:16" ht="12.75">
      <c r="A31" s="53" t="s">
        <v>1168</v>
      </c>
      <c r="B31" s="54" t="s">
        <v>1169</v>
      </c>
      <c r="C31" s="274">
        <f t="shared" si="0"/>
        <v>1.601036012087234</v>
      </c>
      <c r="D31" s="275">
        <f t="shared" si="1"/>
        <v>7.902188836274582</v>
      </c>
      <c r="E31" s="276">
        <f t="shared" si="2"/>
        <v>4.935672137675828</v>
      </c>
      <c r="F31" s="155">
        <v>0.3675</v>
      </c>
      <c r="G31" s="155">
        <v>0.33</v>
      </c>
      <c r="H31" s="155">
        <v>0.2975</v>
      </c>
      <c r="I31" s="155">
        <v>0.275</v>
      </c>
      <c r="J31" s="155">
        <v>0.25875</v>
      </c>
      <c r="K31" s="155">
        <v>0.25125</v>
      </c>
      <c r="L31" s="155">
        <v>0.24625</v>
      </c>
      <c r="M31" s="155">
        <v>0.24125</v>
      </c>
      <c r="N31" s="155">
        <v>0.23625</v>
      </c>
      <c r="O31" s="155">
        <v>0.23125</v>
      </c>
      <c r="P31" s="156">
        <v>0.227</v>
      </c>
    </row>
    <row r="32" spans="1:16" ht="12.75">
      <c r="A32" s="44" t="s">
        <v>1118</v>
      </c>
      <c r="B32" s="10" t="s">
        <v>1119</v>
      </c>
      <c r="C32" s="271">
        <f t="shared" si="0"/>
        <v>1.2558914501287652</v>
      </c>
      <c r="D32" s="272">
        <f t="shared" si="1"/>
        <v>12.195514544619957</v>
      </c>
      <c r="E32" s="273">
        <f t="shared" si="2"/>
        <v>9.710643816684605</v>
      </c>
      <c r="F32" s="153">
        <v>1.92</v>
      </c>
      <c r="G32" s="153">
        <v>1.72</v>
      </c>
      <c r="H32" s="153">
        <v>1.52</v>
      </c>
      <c r="I32" s="153">
        <v>1.16</v>
      </c>
      <c r="J32" s="153">
        <v>1.12</v>
      </c>
      <c r="K32" s="161">
        <v>1.08</v>
      </c>
      <c r="L32" s="153">
        <v>0.98</v>
      </c>
      <c r="M32" s="153">
        <v>0.85</v>
      </c>
      <c r="N32" s="161">
        <v>0.84</v>
      </c>
      <c r="O32" s="153">
        <v>0.82</v>
      </c>
      <c r="P32" s="154">
        <v>0.76</v>
      </c>
    </row>
    <row r="33" spans="1:16" ht="12.75">
      <c r="A33" s="44" t="s">
        <v>1013</v>
      </c>
      <c r="B33" s="10" t="s">
        <v>1014</v>
      </c>
      <c r="C33" s="271">
        <f t="shared" si="0"/>
        <v>1.0540343606404508</v>
      </c>
      <c r="D33" s="272">
        <f t="shared" si="1"/>
        <v>10.399922776586902</v>
      </c>
      <c r="E33" s="273">
        <f t="shared" si="2"/>
        <v>9.86677774932092</v>
      </c>
      <c r="F33" s="153">
        <v>1.64</v>
      </c>
      <c r="G33" s="153">
        <v>1.52</v>
      </c>
      <c r="H33" s="153">
        <v>1.36</v>
      </c>
      <c r="I33" s="153">
        <v>1.24</v>
      </c>
      <c r="J33" s="153">
        <v>1.12</v>
      </c>
      <c r="K33" s="153">
        <v>1</v>
      </c>
      <c r="L33" s="153">
        <v>0.88</v>
      </c>
      <c r="M33" s="153">
        <v>0.8</v>
      </c>
      <c r="N33" s="153">
        <v>0.72</v>
      </c>
      <c r="O33" s="153">
        <v>0.68</v>
      </c>
      <c r="P33" s="154">
        <v>0.64</v>
      </c>
    </row>
    <row r="34" spans="1:16" ht="12.75">
      <c r="A34" s="44" t="s">
        <v>1015</v>
      </c>
      <c r="B34" s="10" t="s">
        <v>1016</v>
      </c>
      <c r="C34" s="271">
        <f t="shared" si="0"/>
        <v>1.0953982589994717</v>
      </c>
      <c r="D34" s="272">
        <f t="shared" si="1"/>
        <v>12.370274760425982</v>
      </c>
      <c r="E34" s="273">
        <f t="shared" si="2"/>
        <v>11.292947253471898</v>
      </c>
      <c r="F34" s="153">
        <v>1.72</v>
      </c>
      <c r="G34" s="153">
        <v>1.56</v>
      </c>
      <c r="H34" s="153">
        <v>1.4</v>
      </c>
      <c r="I34" s="153">
        <v>1.25</v>
      </c>
      <c r="J34" s="153">
        <v>1.11</v>
      </c>
      <c r="K34" s="161">
        <v>0.96</v>
      </c>
      <c r="L34" s="153">
        <v>0.9</v>
      </c>
      <c r="M34" s="161">
        <v>0.72</v>
      </c>
      <c r="N34" s="153">
        <v>0.675</v>
      </c>
      <c r="O34" s="153">
        <v>0.63</v>
      </c>
      <c r="P34" s="154">
        <v>0.59</v>
      </c>
    </row>
    <row r="35" spans="1:16" ht="12.75">
      <c r="A35" s="44" t="s">
        <v>1040</v>
      </c>
      <c r="B35" s="10" t="s">
        <v>1041</v>
      </c>
      <c r="C35" s="271">
        <f t="shared" si="0"/>
        <v>0.5871879082728318</v>
      </c>
      <c r="D35" s="272">
        <f t="shared" si="1"/>
        <v>5.903859727374261</v>
      </c>
      <c r="E35" s="273">
        <f t="shared" si="2"/>
        <v>10.054464072225212</v>
      </c>
      <c r="F35" s="153">
        <v>0.9144</v>
      </c>
      <c r="G35" s="153">
        <v>0.9072</v>
      </c>
      <c r="H35" s="153">
        <v>0.864</v>
      </c>
      <c r="I35" s="153">
        <v>0.8064</v>
      </c>
      <c r="J35" s="153">
        <v>0.752</v>
      </c>
      <c r="K35" s="153">
        <v>0.6864</v>
      </c>
      <c r="L35" s="153">
        <v>0.5544</v>
      </c>
      <c r="M35" s="153">
        <v>0.44</v>
      </c>
      <c r="N35" s="153">
        <v>0.4124</v>
      </c>
      <c r="O35" s="153">
        <v>0.3808</v>
      </c>
      <c r="P35" s="154">
        <v>0.3508</v>
      </c>
    </row>
    <row r="36" spans="1:16" ht="12.75">
      <c r="A36" s="44" t="s">
        <v>62</v>
      </c>
      <c r="B36" s="10" t="s">
        <v>63</v>
      </c>
      <c r="C36" s="271">
        <f t="shared" si="0"/>
        <v>0.887761142850597</v>
      </c>
      <c r="D36" s="272">
        <f t="shared" si="1"/>
        <v>7.487410025008501</v>
      </c>
      <c r="E36" s="273">
        <f t="shared" si="2"/>
        <v>8.434036660994714</v>
      </c>
      <c r="F36" s="153">
        <v>1.2</v>
      </c>
      <c r="G36" s="153">
        <v>1.16</v>
      </c>
      <c r="H36" s="153">
        <v>1.08</v>
      </c>
      <c r="I36" s="153">
        <v>1.04</v>
      </c>
      <c r="J36" s="153">
        <v>0.96</v>
      </c>
      <c r="K36" s="153">
        <v>0.83636</v>
      </c>
      <c r="L36" s="153">
        <v>0.71073</v>
      </c>
      <c r="M36" s="153">
        <v>0.63108</v>
      </c>
      <c r="N36" s="153">
        <v>0.60104</v>
      </c>
      <c r="O36" s="153">
        <v>0.5587</v>
      </c>
      <c r="P36" s="154">
        <v>0.53398</v>
      </c>
    </row>
    <row r="37" spans="1:16" ht="12.75">
      <c r="A37" s="34" t="s">
        <v>1155</v>
      </c>
      <c r="B37" s="17" t="s">
        <v>1156</v>
      </c>
      <c r="C37" s="268">
        <f t="shared" si="0"/>
        <v>1.0973905565752375</v>
      </c>
      <c r="D37" s="269">
        <f t="shared" si="1"/>
        <v>1.510556061775814</v>
      </c>
      <c r="E37" s="270">
        <f t="shared" si="2"/>
        <v>1.376498141637006</v>
      </c>
      <c r="F37" s="151">
        <v>0.9</v>
      </c>
      <c r="G37" s="151">
        <v>0.88</v>
      </c>
      <c r="H37" s="151">
        <v>0.865</v>
      </c>
      <c r="I37" s="151">
        <v>0.855</v>
      </c>
      <c r="J37" s="151">
        <v>0.845</v>
      </c>
      <c r="K37" s="151">
        <v>0.835</v>
      </c>
      <c r="L37" s="151">
        <v>0.825</v>
      </c>
      <c r="M37" s="151">
        <v>0.815</v>
      </c>
      <c r="N37" s="151">
        <v>0.805</v>
      </c>
      <c r="O37" s="151">
        <v>0.795</v>
      </c>
      <c r="P37" s="152">
        <v>0.785</v>
      </c>
    </row>
    <row r="38" spans="1:16" ht="12.75">
      <c r="A38" s="44" t="s">
        <v>1087</v>
      </c>
      <c r="B38" s="10" t="s">
        <v>1088</v>
      </c>
      <c r="C38" s="271">
        <f t="shared" si="0"/>
        <v>0.8844115272709725</v>
      </c>
      <c r="D38" s="272">
        <f t="shared" si="1"/>
        <v>0.8696961872814102</v>
      </c>
      <c r="E38" s="273">
        <f t="shared" si="2"/>
        <v>0.9833614335229557</v>
      </c>
      <c r="F38" s="153">
        <v>2.36</v>
      </c>
      <c r="G38" s="153">
        <v>2.34</v>
      </c>
      <c r="H38" s="153">
        <v>2.32</v>
      </c>
      <c r="I38" s="153">
        <v>2.3</v>
      </c>
      <c r="J38" s="153">
        <v>2.28</v>
      </c>
      <c r="K38" s="153">
        <v>2.26</v>
      </c>
      <c r="L38" s="153">
        <v>2.24</v>
      </c>
      <c r="M38" s="153">
        <v>2.22</v>
      </c>
      <c r="N38" s="153">
        <v>2.2</v>
      </c>
      <c r="O38" s="153">
        <v>2.18</v>
      </c>
      <c r="P38" s="154">
        <v>2.14</v>
      </c>
    </row>
    <row r="39" spans="1:16" ht="12.75">
      <c r="A39" s="44" t="s">
        <v>991</v>
      </c>
      <c r="B39" s="10" t="s">
        <v>992</v>
      </c>
      <c r="C39" s="271">
        <f t="shared" si="0"/>
        <v>1.2456348269583135</v>
      </c>
      <c r="D39" s="272">
        <f t="shared" si="1"/>
        <v>7.043505702569441</v>
      </c>
      <c r="E39" s="273">
        <f t="shared" si="2"/>
        <v>5.654551037055389</v>
      </c>
      <c r="F39" s="153">
        <v>1.04</v>
      </c>
      <c r="G39" s="153">
        <v>1</v>
      </c>
      <c r="H39" s="153">
        <v>0.94</v>
      </c>
      <c r="I39" s="153">
        <v>0.86</v>
      </c>
      <c r="J39" s="153">
        <v>0.82</v>
      </c>
      <c r="K39" s="153">
        <v>0.74</v>
      </c>
      <c r="L39" s="153">
        <v>0.68</v>
      </c>
      <c r="M39" s="153">
        <v>0.66</v>
      </c>
      <c r="N39" s="153">
        <v>0.64</v>
      </c>
      <c r="O39" s="153">
        <v>0.62</v>
      </c>
      <c r="P39" s="154">
        <v>0.6</v>
      </c>
    </row>
    <row r="40" spans="1:16" ht="12.75">
      <c r="A40" s="44" t="s">
        <v>995</v>
      </c>
      <c r="B40" s="10" t="s">
        <v>996</v>
      </c>
      <c r="C40" s="271">
        <f t="shared" si="0"/>
        <v>1.2345984603107105</v>
      </c>
      <c r="D40" s="272">
        <f t="shared" si="1"/>
        <v>10.82916656405195</v>
      </c>
      <c r="E40" s="273">
        <f t="shared" si="2"/>
        <v>8.771407799525832</v>
      </c>
      <c r="F40" s="153">
        <v>1.02</v>
      </c>
      <c r="G40" s="153">
        <v>0.9</v>
      </c>
      <c r="H40" s="153">
        <v>0.77</v>
      </c>
      <c r="I40" s="153">
        <v>0.71</v>
      </c>
      <c r="J40" s="153">
        <v>0.66</v>
      </c>
      <c r="K40" s="153">
        <v>0.61</v>
      </c>
      <c r="L40" s="153">
        <v>0.57</v>
      </c>
      <c r="M40" s="161">
        <v>0.54</v>
      </c>
      <c r="N40" s="153">
        <v>0.52</v>
      </c>
      <c r="O40" s="153">
        <v>0.48</v>
      </c>
      <c r="P40" s="154">
        <v>0.44</v>
      </c>
    </row>
    <row r="41" spans="1:16" ht="12.75">
      <c r="A41" s="53" t="s">
        <v>1170</v>
      </c>
      <c r="B41" s="54" t="s">
        <v>1171</v>
      </c>
      <c r="C41" s="274">
        <f t="shared" si="0"/>
        <v>0.7818732908700226</v>
      </c>
      <c r="D41" s="275">
        <f t="shared" si="1"/>
        <v>17.844539784792257</v>
      </c>
      <c r="E41" s="276">
        <f t="shared" si="2"/>
        <v>22.82280261157905</v>
      </c>
      <c r="F41" s="155">
        <v>0.625</v>
      </c>
      <c r="G41" s="155">
        <v>0.605</v>
      </c>
      <c r="H41" s="155">
        <v>0.51</v>
      </c>
      <c r="I41" s="155">
        <v>0.42</v>
      </c>
      <c r="J41" s="155">
        <v>0.34</v>
      </c>
      <c r="K41" s="155">
        <v>0.275</v>
      </c>
      <c r="L41" s="155">
        <v>0.2</v>
      </c>
      <c r="M41" s="155">
        <v>0.1495</v>
      </c>
      <c r="N41" s="155">
        <v>0.1265</v>
      </c>
      <c r="O41" s="155">
        <v>0.10125</v>
      </c>
      <c r="P41" s="156">
        <v>0.08</v>
      </c>
    </row>
    <row r="42" spans="1:16" ht="12.75">
      <c r="A42" s="44" t="s">
        <v>1037</v>
      </c>
      <c r="B42" s="10" t="s">
        <v>1038</v>
      </c>
      <c r="C42" s="271">
        <f t="shared" si="0"/>
        <v>0.8474411538227403</v>
      </c>
      <c r="D42" s="272">
        <f t="shared" si="1"/>
        <v>6.658026930000771</v>
      </c>
      <c r="E42" s="273">
        <f t="shared" si="2"/>
        <v>7.856624498311104</v>
      </c>
      <c r="F42" s="153">
        <v>1.96</v>
      </c>
      <c r="G42" s="153">
        <v>1.88</v>
      </c>
      <c r="H42" s="153">
        <v>1.7</v>
      </c>
      <c r="I42" s="153">
        <v>1.6</v>
      </c>
      <c r="J42" s="153">
        <v>1.52</v>
      </c>
      <c r="K42" s="153">
        <v>1.42</v>
      </c>
      <c r="L42" s="153">
        <v>1.34</v>
      </c>
      <c r="M42" s="153">
        <v>1.24</v>
      </c>
      <c r="N42" s="153">
        <v>1.12</v>
      </c>
      <c r="O42" s="153">
        <v>1.04</v>
      </c>
      <c r="P42" s="154">
        <v>0.92</v>
      </c>
    </row>
    <row r="43" spans="1:16" ht="12.75">
      <c r="A43" s="44" t="s">
        <v>997</v>
      </c>
      <c r="B43" s="10" t="s">
        <v>998</v>
      </c>
      <c r="C43" s="271">
        <f t="shared" si="0"/>
        <v>1.463772224774306</v>
      </c>
      <c r="D43" s="272">
        <f t="shared" si="1"/>
        <v>10.411591373073348</v>
      </c>
      <c r="E43" s="273">
        <f t="shared" si="2"/>
        <v>7.112849387942632</v>
      </c>
      <c r="F43" s="153">
        <v>1.325</v>
      </c>
      <c r="G43" s="153">
        <v>1.23</v>
      </c>
      <c r="H43" s="153">
        <v>1.0875</v>
      </c>
      <c r="I43" s="153">
        <v>0.93</v>
      </c>
      <c r="J43" s="153">
        <v>0.845</v>
      </c>
      <c r="K43" s="153">
        <v>0.8075</v>
      </c>
      <c r="L43" s="153">
        <v>0.7895000000000001</v>
      </c>
      <c r="M43" s="153">
        <v>0.7785</v>
      </c>
      <c r="N43" s="153">
        <v>0.7685</v>
      </c>
      <c r="O43" s="153">
        <v>0.7284999999999999</v>
      </c>
      <c r="P43" s="154">
        <v>0.6665</v>
      </c>
    </row>
    <row r="44" spans="1:16" ht="12.75">
      <c r="A44" s="44" t="s">
        <v>1172</v>
      </c>
      <c r="B44" s="10" t="s">
        <v>1173</v>
      </c>
      <c r="C44" s="271">
        <f t="shared" si="0"/>
        <v>1.3070798370551129</v>
      </c>
      <c r="D44" s="272">
        <f t="shared" si="1"/>
        <v>5.753717032124173</v>
      </c>
      <c r="E44" s="273">
        <f t="shared" si="2"/>
        <v>4.401962962788453</v>
      </c>
      <c r="F44" s="153">
        <v>0.5</v>
      </c>
      <c r="G44" s="153">
        <v>0.48</v>
      </c>
      <c r="H44" s="153">
        <v>0.46</v>
      </c>
      <c r="I44" s="153">
        <v>0.44</v>
      </c>
      <c r="J44" s="153">
        <v>0.4</v>
      </c>
      <c r="K44" s="153">
        <v>0.378</v>
      </c>
      <c r="L44" s="153">
        <v>0.365</v>
      </c>
      <c r="M44" s="153">
        <v>0.355</v>
      </c>
      <c r="N44" s="153">
        <v>0.345</v>
      </c>
      <c r="O44" s="153">
        <v>0.335</v>
      </c>
      <c r="P44" s="154">
        <v>0.325</v>
      </c>
    </row>
    <row r="45" spans="1:16" ht="12.75">
      <c r="A45" s="44" t="s">
        <v>1174</v>
      </c>
      <c r="B45" s="10" t="s">
        <v>1175</v>
      </c>
      <c r="C45" s="271">
        <f t="shared" si="0"/>
        <v>1.3195108203178365</v>
      </c>
      <c r="D45" s="272">
        <f t="shared" si="1"/>
        <v>9.385673350658541</v>
      </c>
      <c r="E45" s="273">
        <f t="shared" si="2"/>
        <v>7.112994608409329</v>
      </c>
      <c r="F45" s="153">
        <v>1.66</v>
      </c>
      <c r="G45" s="153">
        <v>1.55</v>
      </c>
      <c r="H45" s="153">
        <v>1.37</v>
      </c>
      <c r="I45" s="153">
        <v>1.28</v>
      </c>
      <c r="J45" s="153">
        <v>1.14</v>
      </c>
      <c r="K45" s="153">
        <v>1.06</v>
      </c>
      <c r="L45" s="153">
        <v>0.98</v>
      </c>
      <c r="M45" s="161">
        <v>0.92</v>
      </c>
      <c r="N45" s="153">
        <v>0.91</v>
      </c>
      <c r="O45" s="161">
        <v>0.88</v>
      </c>
      <c r="P45" s="154">
        <v>0.835</v>
      </c>
    </row>
    <row r="46" spans="1:16" ht="12.75">
      <c r="A46" s="44" t="s">
        <v>1120</v>
      </c>
      <c r="B46" s="10" t="s">
        <v>1121</v>
      </c>
      <c r="C46" s="271">
        <f t="shared" si="0"/>
        <v>0.9451693607696511</v>
      </c>
      <c r="D46" s="272">
        <f t="shared" si="1"/>
        <v>9.939152802623497</v>
      </c>
      <c r="E46" s="273">
        <f t="shared" si="2"/>
        <v>10.515737406606206</v>
      </c>
      <c r="F46" s="153">
        <v>0.53</v>
      </c>
      <c r="G46" s="153">
        <v>0.49</v>
      </c>
      <c r="H46" s="153">
        <v>0.45</v>
      </c>
      <c r="I46" s="153">
        <v>0.41</v>
      </c>
      <c r="J46" s="153">
        <v>0.37</v>
      </c>
      <c r="K46" s="153">
        <v>0.33</v>
      </c>
      <c r="L46" s="153">
        <v>0.29</v>
      </c>
      <c r="M46" s="153">
        <v>0.255</v>
      </c>
      <c r="N46" s="153">
        <v>0.235</v>
      </c>
      <c r="O46" s="153">
        <v>0.215</v>
      </c>
      <c r="P46" s="154">
        <v>0.195</v>
      </c>
    </row>
    <row r="47" spans="1:16" ht="12.75">
      <c r="A47" s="34" t="s">
        <v>1029</v>
      </c>
      <c r="B47" s="17" t="s">
        <v>1031</v>
      </c>
      <c r="C47" s="268">
        <f t="shared" si="0"/>
        <v>1.4479413090449464</v>
      </c>
      <c r="D47" s="269">
        <f t="shared" si="1"/>
        <v>5.734004688398908</v>
      </c>
      <c r="E47" s="270">
        <f t="shared" si="2"/>
        <v>3.960108502036608</v>
      </c>
      <c r="F47" s="151">
        <v>2.61</v>
      </c>
      <c r="G47" s="151">
        <v>2.48</v>
      </c>
      <c r="H47" s="151">
        <v>2.335</v>
      </c>
      <c r="I47" s="151">
        <v>2.24</v>
      </c>
      <c r="J47" s="151">
        <v>2.12</v>
      </c>
      <c r="K47" s="151">
        <v>1.975</v>
      </c>
      <c r="L47" s="151">
        <v>1.945</v>
      </c>
      <c r="M47" s="151">
        <v>1.925</v>
      </c>
      <c r="N47" s="151">
        <v>1.89</v>
      </c>
      <c r="O47" s="151">
        <v>1.82</v>
      </c>
      <c r="P47" s="152">
        <v>1.77</v>
      </c>
    </row>
    <row r="48" spans="1:16" ht="12.75">
      <c r="A48" s="44" t="s">
        <v>110</v>
      </c>
      <c r="B48" s="10" t="s">
        <v>111</v>
      </c>
      <c r="C48" s="271">
        <f t="shared" si="0"/>
        <v>1.3830577370529036</v>
      </c>
      <c r="D48" s="272">
        <f t="shared" si="1"/>
        <v>19.828486453496662</v>
      </c>
      <c r="E48" s="273">
        <f t="shared" si="2"/>
        <v>14.336701876053493</v>
      </c>
      <c r="F48" s="153">
        <v>0.84</v>
      </c>
      <c r="G48" s="153">
        <v>0.8</v>
      </c>
      <c r="H48" s="153">
        <v>0.6</v>
      </c>
      <c r="I48" s="153">
        <v>0.48</v>
      </c>
      <c r="J48" s="153">
        <v>0.4</v>
      </c>
      <c r="K48" s="153">
        <v>0.34</v>
      </c>
      <c r="L48" s="153">
        <v>0.3</v>
      </c>
      <c r="M48" s="153">
        <v>0.28</v>
      </c>
      <c r="N48" s="153">
        <v>0.26</v>
      </c>
      <c r="O48" s="153">
        <v>0.24</v>
      </c>
      <c r="P48" s="154">
        <v>0.22</v>
      </c>
    </row>
    <row r="49" spans="1:16" ht="12.75">
      <c r="A49" s="44" t="s">
        <v>1003</v>
      </c>
      <c r="B49" s="10" t="s">
        <v>999</v>
      </c>
      <c r="C49" s="271">
        <f t="shared" si="0"/>
        <v>1.324660285726941</v>
      </c>
      <c r="D49" s="272">
        <f t="shared" si="1"/>
        <v>5.878027982074752</v>
      </c>
      <c r="E49" s="273">
        <f t="shared" si="2"/>
        <v>4.437385226544355</v>
      </c>
      <c r="F49" s="153">
        <v>1.59</v>
      </c>
      <c r="G49" s="153">
        <v>1.535</v>
      </c>
      <c r="H49" s="153">
        <v>1.4325</v>
      </c>
      <c r="I49" s="153">
        <v>1.325</v>
      </c>
      <c r="J49" s="153">
        <v>1.2375</v>
      </c>
      <c r="K49" s="153">
        <v>1.195</v>
      </c>
      <c r="L49" s="153">
        <v>1.175</v>
      </c>
      <c r="M49" s="153">
        <v>1.155</v>
      </c>
      <c r="N49" s="153">
        <v>1.13</v>
      </c>
      <c r="O49" s="153">
        <v>1.085</v>
      </c>
      <c r="P49" s="154">
        <v>1.03</v>
      </c>
    </row>
    <row r="50" spans="1:16" ht="12.75">
      <c r="A50" s="44" t="s">
        <v>1191</v>
      </c>
      <c r="B50" s="10" t="s">
        <v>1192</v>
      </c>
      <c r="C50" s="271">
        <f t="shared" si="0"/>
        <v>1.4565235305823925</v>
      </c>
      <c r="D50" s="272">
        <f t="shared" si="1"/>
        <v>7.460584115658642</v>
      </c>
      <c r="E50" s="273">
        <f t="shared" si="2"/>
        <v>5.122185779364319</v>
      </c>
      <c r="F50" s="153">
        <v>0.405</v>
      </c>
      <c r="G50" s="153">
        <v>0.4</v>
      </c>
      <c r="H50" s="153">
        <v>0.3104</v>
      </c>
      <c r="I50" s="153">
        <v>0.29184</v>
      </c>
      <c r="J50" s="161">
        <v>0.28672</v>
      </c>
      <c r="K50" s="153">
        <v>0.282624</v>
      </c>
      <c r="L50" s="161">
        <v>0.278528</v>
      </c>
      <c r="M50" s="153">
        <v>0.26624</v>
      </c>
      <c r="N50" s="161">
        <v>0.262144</v>
      </c>
      <c r="O50" s="153">
        <v>0.253952</v>
      </c>
      <c r="P50" s="162">
        <v>0.24576</v>
      </c>
    </row>
    <row r="51" spans="1:16" ht="12.75">
      <c r="A51" s="53" t="s">
        <v>1033</v>
      </c>
      <c r="B51" s="54" t="s">
        <v>1034</v>
      </c>
      <c r="C51" s="274">
        <f t="shared" si="0"/>
        <v>1.182320462884785</v>
      </c>
      <c r="D51" s="275">
        <f t="shared" si="1"/>
        <v>3.3669135529053484</v>
      </c>
      <c r="E51" s="276">
        <f t="shared" si="2"/>
        <v>2.847716552828916</v>
      </c>
      <c r="F51" s="155">
        <v>0.27</v>
      </c>
      <c r="G51" s="155">
        <v>0.2625</v>
      </c>
      <c r="H51" s="155">
        <v>0.256</v>
      </c>
      <c r="I51" s="155">
        <v>0.2488</v>
      </c>
      <c r="J51" s="155">
        <v>0.2414</v>
      </c>
      <c r="K51" s="155">
        <v>0.2288</v>
      </c>
      <c r="L51" s="155">
        <v>0.2239</v>
      </c>
      <c r="M51" s="155">
        <v>0.2188</v>
      </c>
      <c r="N51" s="155">
        <v>0.21389999999999998</v>
      </c>
      <c r="O51" s="155">
        <v>0.20879999999999999</v>
      </c>
      <c r="P51" s="156">
        <v>0.2039</v>
      </c>
    </row>
    <row r="52" spans="1:16" ht="12.75">
      <c r="A52" s="44" t="s">
        <v>1122</v>
      </c>
      <c r="B52" s="10" t="s">
        <v>1123</v>
      </c>
      <c r="C52" s="271">
        <f t="shared" si="0"/>
        <v>1.1501109353139256</v>
      </c>
      <c r="D52" s="272">
        <f t="shared" si="1"/>
        <v>4.1761919592331775</v>
      </c>
      <c r="E52" s="273">
        <f t="shared" si="2"/>
        <v>3.6311209910314224</v>
      </c>
      <c r="F52" s="161">
        <v>0.2</v>
      </c>
      <c r="G52" s="153">
        <v>0.19</v>
      </c>
      <c r="H52" s="161">
        <v>0.18</v>
      </c>
      <c r="I52" s="153">
        <v>0.173</v>
      </c>
      <c r="J52" s="161">
        <v>0.166</v>
      </c>
      <c r="K52" s="153">
        <v>0.163</v>
      </c>
      <c r="L52" s="161">
        <v>0.16</v>
      </c>
      <c r="M52" s="153">
        <v>0.155</v>
      </c>
      <c r="N52" s="161">
        <v>0.15</v>
      </c>
      <c r="O52" s="153">
        <v>0.145</v>
      </c>
      <c r="P52" s="162">
        <v>0.14</v>
      </c>
    </row>
    <row r="53" spans="1:16" ht="12.75">
      <c r="A53" s="44" t="s">
        <v>1035</v>
      </c>
      <c r="B53" s="10" t="s">
        <v>1036</v>
      </c>
      <c r="C53" s="271">
        <f t="shared" si="0"/>
        <v>1.2701481312319474</v>
      </c>
      <c r="D53" s="272">
        <f t="shared" si="1"/>
        <v>11.050422629436895</v>
      </c>
      <c r="E53" s="273">
        <f t="shared" si="2"/>
        <v>8.70010541110573</v>
      </c>
      <c r="F53" s="153">
        <v>0.76</v>
      </c>
      <c r="G53" s="153">
        <v>0.74</v>
      </c>
      <c r="H53" s="153">
        <v>0.6</v>
      </c>
      <c r="I53" s="153">
        <v>0.56</v>
      </c>
      <c r="J53" s="153">
        <v>0.52</v>
      </c>
      <c r="K53" s="153">
        <v>0.45</v>
      </c>
      <c r="L53" s="153">
        <v>0.42</v>
      </c>
      <c r="M53" s="153">
        <v>0.39</v>
      </c>
      <c r="N53" s="153">
        <v>0.37</v>
      </c>
      <c r="O53" s="153">
        <v>0.35</v>
      </c>
      <c r="P53" s="154">
        <v>0.33</v>
      </c>
    </row>
    <row r="54" spans="1:16" ht="12.75">
      <c r="A54" s="44" t="s">
        <v>1017</v>
      </c>
      <c r="B54" s="10" t="s">
        <v>1018</v>
      </c>
      <c r="C54" s="271">
        <f t="shared" si="0"/>
        <v>1.3563524563250824</v>
      </c>
      <c r="D54" s="272">
        <f t="shared" si="1"/>
        <v>19.91964554448078</v>
      </c>
      <c r="E54" s="273">
        <f t="shared" si="2"/>
        <v>14.686186803134715</v>
      </c>
      <c r="F54" s="161">
        <v>1.24</v>
      </c>
      <c r="G54" s="153">
        <v>1.15</v>
      </c>
      <c r="H54" s="153">
        <v>0.91</v>
      </c>
      <c r="I54" s="153">
        <v>0.705</v>
      </c>
      <c r="J54" s="153">
        <v>0.585</v>
      </c>
      <c r="K54" s="153">
        <v>0.5</v>
      </c>
      <c r="L54" s="153">
        <v>0.465</v>
      </c>
      <c r="M54" s="153">
        <v>0.445</v>
      </c>
      <c r="N54" s="153">
        <v>0.41</v>
      </c>
      <c r="O54" s="153">
        <v>0.37</v>
      </c>
      <c r="P54" s="154">
        <v>0.315</v>
      </c>
    </row>
    <row r="55" spans="1:16" ht="12.75">
      <c r="A55" s="44" t="s">
        <v>1007</v>
      </c>
      <c r="B55" s="10" t="s">
        <v>1008</v>
      </c>
      <c r="C55" s="271">
        <f t="shared" si="0"/>
        <v>1.3882026411482562</v>
      </c>
      <c r="D55" s="272">
        <f t="shared" si="1"/>
        <v>4.33481363609951</v>
      </c>
      <c r="E55" s="273">
        <f t="shared" si="2"/>
        <v>3.122608693867601</v>
      </c>
      <c r="F55" s="153">
        <v>2.72</v>
      </c>
      <c r="G55" s="153">
        <v>2.68</v>
      </c>
      <c r="H55" s="153">
        <v>2.57</v>
      </c>
      <c r="I55" s="153">
        <v>2.28</v>
      </c>
      <c r="J55" s="153">
        <v>2.24</v>
      </c>
      <c r="K55" s="153">
        <v>2.2</v>
      </c>
      <c r="L55" s="153">
        <v>2.16</v>
      </c>
      <c r="M55" s="153">
        <v>2.12</v>
      </c>
      <c r="N55" s="153">
        <v>2.08</v>
      </c>
      <c r="O55" s="153">
        <v>2.04</v>
      </c>
      <c r="P55" s="154">
        <v>2</v>
      </c>
    </row>
    <row r="56" spans="1:16" ht="12.75">
      <c r="A56" s="44" t="s">
        <v>808</v>
      </c>
      <c r="B56" s="10" t="s">
        <v>809</v>
      </c>
      <c r="C56" s="271">
        <f t="shared" si="0"/>
        <v>0.3697947003608364</v>
      </c>
      <c r="D56" s="272">
        <f t="shared" si="1"/>
        <v>1.2180151001132122</v>
      </c>
      <c r="E56" s="273">
        <f t="shared" si="2"/>
        <v>3.293760291655623</v>
      </c>
      <c r="F56" s="166">
        <v>0.681</v>
      </c>
      <c r="G56" s="153">
        <v>0.673</v>
      </c>
      <c r="H56" s="166">
        <v>0.665</v>
      </c>
      <c r="I56" s="153">
        <v>0.657</v>
      </c>
      <c r="J56" s="153">
        <v>0.649</v>
      </c>
      <c r="K56" s="153">
        <v>0.641</v>
      </c>
      <c r="L56" s="153">
        <v>0.6325</v>
      </c>
      <c r="M56" s="153">
        <v>0.612</v>
      </c>
      <c r="N56" s="153">
        <v>0.575</v>
      </c>
      <c r="O56" s="153">
        <v>0.5255000000000001</v>
      </c>
      <c r="P56" s="154">
        <v>0.4925</v>
      </c>
    </row>
    <row r="57" spans="1:16" ht="12.75">
      <c r="A57" s="34" t="s">
        <v>1019</v>
      </c>
      <c r="B57" s="17" t="s">
        <v>1020</v>
      </c>
      <c r="C57" s="268">
        <f t="shared" si="0"/>
        <v>0.8904668380996285</v>
      </c>
      <c r="D57" s="269">
        <f t="shared" si="1"/>
        <v>12.002737607195257</v>
      </c>
      <c r="E57" s="270">
        <f t="shared" si="2"/>
        <v>13.479151714184724</v>
      </c>
      <c r="F57" s="151">
        <v>1.93</v>
      </c>
      <c r="G57" s="151">
        <v>1.795</v>
      </c>
      <c r="H57" s="151">
        <v>1.62</v>
      </c>
      <c r="I57" s="151">
        <v>1.455</v>
      </c>
      <c r="J57" s="151">
        <v>1.275</v>
      </c>
      <c r="K57" s="151">
        <v>1.095</v>
      </c>
      <c r="L57" s="151">
        <v>0.925</v>
      </c>
      <c r="M57" s="151">
        <v>0.795</v>
      </c>
      <c r="N57" s="151">
        <v>0.7</v>
      </c>
      <c r="O57" s="151">
        <v>0.62</v>
      </c>
      <c r="P57" s="152">
        <v>0.545</v>
      </c>
    </row>
    <row r="58" spans="1:16" ht="12.75">
      <c r="A58" s="44" t="s">
        <v>1089</v>
      </c>
      <c r="B58" s="10" t="s">
        <v>1090</v>
      </c>
      <c r="C58" s="271">
        <f t="shared" si="0"/>
        <v>1.0412598573411198</v>
      </c>
      <c r="D58" s="272">
        <f t="shared" si="1"/>
        <v>9.096607850144967</v>
      </c>
      <c r="E58" s="273">
        <f t="shared" si="2"/>
        <v>8.7361553276176</v>
      </c>
      <c r="F58" s="153">
        <v>2.38</v>
      </c>
      <c r="G58" s="153">
        <v>2.27</v>
      </c>
      <c r="H58" s="153">
        <v>2.08</v>
      </c>
      <c r="I58" s="153">
        <v>1.92</v>
      </c>
      <c r="J58" s="153">
        <v>1.75</v>
      </c>
      <c r="K58" s="153">
        <v>1.54</v>
      </c>
      <c r="L58" s="153">
        <v>1.32</v>
      </c>
      <c r="M58" s="153">
        <v>1.18</v>
      </c>
      <c r="N58" s="153">
        <v>1.11</v>
      </c>
      <c r="O58" s="153">
        <v>1.07</v>
      </c>
      <c r="P58" s="154">
        <v>1.03</v>
      </c>
    </row>
    <row r="59" spans="1:16" ht="12.75">
      <c r="A59" s="44" t="s">
        <v>1042</v>
      </c>
      <c r="B59" s="10" t="s">
        <v>1043</v>
      </c>
      <c r="C59" s="271">
        <f t="shared" si="0"/>
        <v>0.6379626325923071</v>
      </c>
      <c r="D59" s="272">
        <f t="shared" si="1"/>
        <v>4.205544234282121</v>
      </c>
      <c r="E59" s="273">
        <f t="shared" si="2"/>
        <v>6.592148222213656</v>
      </c>
      <c r="F59" s="153">
        <v>1.155</v>
      </c>
      <c r="G59" s="153">
        <v>1.125</v>
      </c>
      <c r="H59" s="153">
        <v>1.09</v>
      </c>
      <c r="I59" s="153">
        <v>1.05</v>
      </c>
      <c r="J59" s="153">
        <v>1.01</v>
      </c>
      <c r="K59" s="153">
        <v>0.94</v>
      </c>
      <c r="L59" s="153">
        <v>0.83</v>
      </c>
      <c r="M59" s="153">
        <v>0.76</v>
      </c>
      <c r="N59" s="153">
        <v>0.69</v>
      </c>
      <c r="O59" s="153">
        <v>0.65</v>
      </c>
      <c r="P59" s="154">
        <v>0.61</v>
      </c>
    </row>
    <row r="60" spans="1:16" ht="12.75">
      <c r="A60" s="44" t="s">
        <v>1056</v>
      </c>
      <c r="B60" s="10" t="s">
        <v>1057</v>
      </c>
      <c r="C60" s="271">
        <f t="shared" si="0"/>
        <v>1.0842554057913167</v>
      </c>
      <c r="D60" s="272">
        <f t="shared" si="1"/>
        <v>12.121604391816842</v>
      </c>
      <c r="E60" s="273">
        <f t="shared" si="2"/>
        <v>11.179657788259023</v>
      </c>
      <c r="F60" s="153">
        <v>1.01</v>
      </c>
      <c r="G60" s="153">
        <v>1</v>
      </c>
      <c r="H60" s="153">
        <v>0.7</v>
      </c>
      <c r="I60" s="153">
        <v>0.68</v>
      </c>
      <c r="J60" s="153">
        <v>0.62</v>
      </c>
      <c r="K60" s="153">
        <v>0.57</v>
      </c>
      <c r="L60" s="153">
        <v>0.53</v>
      </c>
      <c r="M60" s="153">
        <v>0.49</v>
      </c>
      <c r="N60" s="153">
        <v>0.47</v>
      </c>
      <c r="O60" s="153">
        <v>0.4</v>
      </c>
      <c r="P60" s="154">
        <v>0.35</v>
      </c>
    </row>
    <row r="61" spans="1:16" ht="12.75">
      <c r="A61" s="53" t="s">
        <v>1011</v>
      </c>
      <c r="B61" s="54" t="s">
        <v>1012</v>
      </c>
      <c r="C61" s="274">
        <f t="shared" si="0"/>
        <v>1.3635689786035208</v>
      </c>
      <c r="D61" s="275">
        <f t="shared" si="1"/>
        <v>37.97296614612149</v>
      </c>
      <c r="E61" s="276">
        <f t="shared" si="2"/>
        <v>27.848217979416745</v>
      </c>
      <c r="F61" s="155">
        <v>0.35</v>
      </c>
      <c r="G61" s="155">
        <v>0.33</v>
      </c>
      <c r="H61" s="155">
        <v>0.26</v>
      </c>
      <c r="I61" s="155">
        <v>0.16</v>
      </c>
      <c r="J61" s="155">
        <v>0.1</v>
      </c>
      <c r="K61" s="155">
        <v>0.07</v>
      </c>
      <c r="L61" s="155">
        <v>0.0525</v>
      </c>
      <c r="M61" s="155">
        <v>0.04</v>
      </c>
      <c r="N61" s="155">
        <v>0.0375</v>
      </c>
      <c r="O61" s="155">
        <v>0.035</v>
      </c>
      <c r="P61" s="156">
        <v>0.03</v>
      </c>
    </row>
    <row r="62" spans="1:16" ht="12.75">
      <c r="A62" s="44" t="s">
        <v>1124</v>
      </c>
      <c r="B62" s="10" t="s">
        <v>1125</v>
      </c>
      <c r="C62" s="271">
        <f t="shared" si="0"/>
        <v>1.1348442067251383</v>
      </c>
      <c r="D62" s="272">
        <f t="shared" si="1"/>
        <v>30.100280918834876</v>
      </c>
      <c r="E62" s="273">
        <f t="shared" si="2"/>
        <v>26.52371201303161</v>
      </c>
      <c r="F62" s="153">
        <v>2.05</v>
      </c>
      <c r="G62" s="153">
        <v>1.625</v>
      </c>
      <c r="H62" s="153">
        <v>1.5</v>
      </c>
      <c r="I62" s="153">
        <v>1</v>
      </c>
      <c r="J62" s="153">
        <v>0.67</v>
      </c>
      <c r="K62" s="153">
        <v>0.55</v>
      </c>
      <c r="L62" s="153">
        <v>0.4</v>
      </c>
      <c r="M62" s="153">
        <v>0.235</v>
      </c>
      <c r="N62" s="153">
        <v>0.225</v>
      </c>
      <c r="O62" s="153">
        <v>0.215</v>
      </c>
      <c r="P62" s="154">
        <v>0.195</v>
      </c>
    </row>
    <row r="63" spans="1:16" ht="12.75">
      <c r="A63" s="44" t="s">
        <v>1081</v>
      </c>
      <c r="B63" s="10" t="s">
        <v>1082</v>
      </c>
      <c r="C63" s="271">
        <f t="shared" si="0"/>
        <v>1.101943332470565</v>
      </c>
      <c r="D63" s="272">
        <f t="shared" si="1"/>
        <v>8.447177119769854</v>
      </c>
      <c r="E63" s="273">
        <f t="shared" si="2"/>
        <v>7.665709180190983</v>
      </c>
      <c r="F63" s="153">
        <v>0.9</v>
      </c>
      <c r="G63" s="153">
        <v>0.88</v>
      </c>
      <c r="H63" s="153">
        <v>0.82</v>
      </c>
      <c r="I63" s="153">
        <v>0.726</v>
      </c>
      <c r="J63" s="153">
        <v>0.66</v>
      </c>
      <c r="K63" s="153">
        <v>0.6</v>
      </c>
      <c r="L63" s="153">
        <v>0.54</v>
      </c>
      <c r="M63" s="153">
        <v>0.51</v>
      </c>
      <c r="N63" s="153">
        <v>0.49</v>
      </c>
      <c r="O63" s="153">
        <v>0.47</v>
      </c>
      <c r="P63" s="154">
        <v>0.43</v>
      </c>
    </row>
    <row r="64" spans="1:16" ht="12.75">
      <c r="A64" s="44" t="s">
        <v>1136</v>
      </c>
      <c r="B64" s="10" t="s">
        <v>1140</v>
      </c>
      <c r="C64" s="271">
        <f t="shared" si="0"/>
        <v>1.0993473490986136</v>
      </c>
      <c r="D64" s="272">
        <f t="shared" si="1"/>
        <v>20.227530588021914</v>
      </c>
      <c r="E64" s="273">
        <f t="shared" si="2"/>
        <v>18.399580991946763</v>
      </c>
      <c r="F64" s="153">
        <v>0.785</v>
      </c>
      <c r="G64" s="153">
        <v>0.625</v>
      </c>
      <c r="H64" s="153">
        <v>0.47</v>
      </c>
      <c r="I64" s="153">
        <v>0.4125</v>
      </c>
      <c r="J64" s="153">
        <v>0.36</v>
      </c>
      <c r="K64" s="153">
        <v>0.3125</v>
      </c>
      <c r="L64" s="153">
        <v>0.27</v>
      </c>
      <c r="M64" s="153">
        <v>0.24</v>
      </c>
      <c r="N64" s="153">
        <v>0.215</v>
      </c>
      <c r="O64" s="153">
        <v>0.18</v>
      </c>
      <c r="P64" s="154">
        <v>0.145</v>
      </c>
    </row>
    <row r="65" spans="1:16" ht="12.75">
      <c r="A65" s="44" t="s">
        <v>1095</v>
      </c>
      <c r="B65" s="10" t="s">
        <v>1096</v>
      </c>
      <c r="C65" s="271">
        <f t="shared" si="0"/>
        <v>1.2250545768241916</v>
      </c>
      <c r="D65" s="272">
        <f t="shared" si="1"/>
        <v>1.431929539354737</v>
      </c>
      <c r="E65" s="273">
        <f t="shared" si="2"/>
        <v>1.168869996850952</v>
      </c>
      <c r="F65" s="153">
        <v>1.4602</v>
      </c>
      <c r="G65" s="153">
        <v>1.4333999999999998</v>
      </c>
      <c r="H65" s="153">
        <v>1.4066</v>
      </c>
      <c r="I65" s="153">
        <v>1.3866</v>
      </c>
      <c r="J65" s="153">
        <v>1.374</v>
      </c>
      <c r="K65" s="153">
        <v>1.36</v>
      </c>
      <c r="L65" s="153">
        <v>1.348</v>
      </c>
      <c r="M65" s="153">
        <v>1.338</v>
      </c>
      <c r="N65" s="153">
        <v>1.328</v>
      </c>
      <c r="O65" s="153">
        <v>1.315</v>
      </c>
      <c r="P65" s="154">
        <v>1.3</v>
      </c>
    </row>
    <row r="66" spans="1:16" ht="12.75">
      <c r="A66" s="44" t="s">
        <v>1193</v>
      </c>
      <c r="B66" s="10" t="s">
        <v>1194</v>
      </c>
      <c r="C66" s="271">
        <f t="shared" si="0"/>
        <v>0.8060535655853662</v>
      </c>
      <c r="D66" s="272">
        <f t="shared" si="1"/>
        <v>1.4658264779644048</v>
      </c>
      <c r="E66" s="273">
        <f t="shared" si="2"/>
        <v>1.8185224165591318</v>
      </c>
      <c r="F66" s="153">
        <v>0.7125</v>
      </c>
      <c r="G66" s="153">
        <v>0.7025</v>
      </c>
      <c r="H66" s="153">
        <v>0.6925</v>
      </c>
      <c r="I66" s="153">
        <v>0.6825</v>
      </c>
      <c r="J66" s="153">
        <v>0.6725</v>
      </c>
      <c r="K66" s="153">
        <v>0.6625</v>
      </c>
      <c r="L66" s="153">
        <v>0.64875</v>
      </c>
      <c r="M66" s="153">
        <v>0.63375</v>
      </c>
      <c r="N66" s="153">
        <v>0.6225</v>
      </c>
      <c r="O66" s="153">
        <v>0.6125</v>
      </c>
      <c r="P66" s="154">
        <v>0.595</v>
      </c>
    </row>
    <row r="67" spans="1:16" ht="12.75">
      <c r="A67" s="34" t="s">
        <v>1046</v>
      </c>
      <c r="B67" s="17" t="s">
        <v>1047</v>
      </c>
      <c r="C67" s="268">
        <f t="shared" si="0"/>
        <v>1.0344607376380148</v>
      </c>
      <c r="D67" s="269">
        <f t="shared" si="1"/>
        <v>21.007949496007594</v>
      </c>
      <c r="E67" s="270">
        <f t="shared" si="2"/>
        <v>20.30811681067284</v>
      </c>
      <c r="F67" s="151">
        <v>0.96</v>
      </c>
      <c r="G67" s="151">
        <v>0.94</v>
      </c>
      <c r="H67" s="151">
        <v>0.84</v>
      </c>
      <c r="I67" s="151">
        <v>0.68</v>
      </c>
      <c r="J67" s="151">
        <v>0.52</v>
      </c>
      <c r="K67" s="151">
        <v>0.37</v>
      </c>
      <c r="L67" s="151">
        <v>0.25668</v>
      </c>
      <c r="M67" s="151">
        <v>0.21668</v>
      </c>
      <c r="N67" s="151">
        <v>0.18001000000000003</v>
      </c>
      <c r="O67" s="151">
        <v>0.15778</v>
      </c>
      <c r="P67" s="152">
        <v>0.15112</v>
      </c>
    </row>
    <row r="68" spans="1:16" ht="12.75">
      <c r="A68" s="146" t="s">
        <v>522</v>
      </c>
      <c r="B68" s="167" t="s">
        <v>222</v>
      </c>
      <c r="C68" s="271">
        <f t="shared" si="0"/>
        <v>0.4626320461773542</v>
      </c>
      <c r="D68" s="272">
        <f t="shared" si="1"/>
        <v>4.300440200028111</v>
      </c>
      <c r="E68" s="273">
        <f t="shared" si="2"/>
        <v>9.295595139943025</v>
      </c>
      <c r="F68" s="153">
        <v>2.0675</v>
      </c>
      <c r="G68" s="153">
        <v>2.045</v>
      </c>
      <c r="H68" s="153">
        <v>1.98</v>
      </c>
      <c r="I68" s="153">
        <v>1.905</v>
      </c>
      <c r="J68" s="153">
        <v>1.8475</v>
      </c>
      <c r="K68" s="153">
        <v>1.675</v>
      </c>
      <c r="L68" s="153">
        <v>1.26</v>
      </c>
      <c r="M68" s="153">
        <v>0.97</v>
      </c>
      <c r="N68" s="153">
        <v>0.93</v>
      </c>
      <c r="O68" s="153">
        <v>0.89</v>
      </c>
      <c r="P68" s="154">
        <v>0.85</v>
      </c>
    </row>
    <row r="69" spans="1:16" ht="12.75">
      <c r="A69" s="44" t="s">
        <v>1058</v>
      </c>
      <c r="B69" s="10" t="s">
        <v>1059</v>
      </c>
      <c r="C69" s="271">
        <f t="shared" si="0"/>
        <v>0.9949429625084791</v>
      </c>
      <c r="D69" s="272">
        <f t="shared" si="1"/>
        <v>3.713728933664817</v>
      </c>
      <c r="E69" s="273">
        <f t="shared" si="2"/>
        <v>3.7326048563644854</v>
      </c>
      <c r="F69" s="153">
        <v>1.32</v>
      </c>
      <c r="G69" s="153">
        <v>1.27</v>
      </c>
      <c r="H69" s="153">
        <v>1.22</v>
      </c>
      <c r="I69" s="153">
        <v>1.18</v>
      </c>
      <c r="J69" s="153">
        <v>1.14</v>
      </c>
      <c r="K69" s="153">
        <v>1.1</v>
      </c>
      <c r="L69" s="153">
        <v>1.06</v>
      </c>
      <c r="M69" s="153">
        <v>1.025</v>
      </c>
      <c r="N69" s="153">
        <v>0.985</v>
      </c>
      <c r="O69" s="153">
        <v>0.945</v>
      </c>
      <c r="P69" s="154">
        <v>0.915</v>
      </c>
    </row>
    <row r="70" spans="1:16" ht="12.75">
      <c r="A70" s="44" t="s">
        <v>1153</v>
      </c>
      <c r="B70" s="10" t="s">
        <v>1154</v>
      </c>
      <c r="C70" s="271">
        <f t="shared" si="0"/>
        <v>0.7669579703517521</v>
      </c>
      <c r="D70" s="272">
        <f t="shared" si="1"/>
        <v>3.3656884345193427</v>
      </c>
      <c r="E70" s="273">
        <f t="shared" si="2"/>
        <v>4.388360985381934</v>
      </c>
      <c r="F70" s="153">
        <v>0.7375</v>
      </c>
      <c r="G70" s="153">
        <v>0.73</v>
      </c>
      <c r="H70" s="153">
        <v>0.7</v>
      </c>
      <c r="I70" s="153">
        <v>0.67</v>
      </c>
      <c r="J70" s="153">
        <v>0.645</v>
      </c>
      <c r="K70" s="153">
        <v>0.625</v>
      </c>
      <c r="L70" s="153">
        <v>0.605</v>
      </c>
      <c r="M70" s="153">
        <v>0.57</v>
      </c>
      <c r="N70" s="153">
        <v>0.56</v>
      </c>
      <c r="O70" s="153">
        <v>0.52</v>
      </c>
      <c r="P70" s="154">
        <v>0.48</v>
      </c>
    </row>
    <row r="71" spans="1:16" ht="12.75">
      <c r="A71" s="53" t="s">
        <v>1151</v>
      </c>
      <c r="B71" s="54" t="s">
        <v>1152</v>
      </c>
      <c r="C71" s="274">
        <f t="shared" si="0"/>
        <v>1.5426705847371462</v>
      </c>
      <c r="D71" s="275">
        <f t="shared" si="1"/>
        <v>4.24022162772979</v>
      </c>
      <c r="E71" s="276">
        <f t="shared" si="2"/>
        <v>2.7486241519619536</v>
      </c>
      <c r="F71" s="155">
        <v>1.6</v>
      </c>
      <c r="G71" s="155">
        <v>1.52</v>
      </c>
      <c r="H71" s="155">
        <v>1.44</v>
      </c>
      <c r="I71" s="155">
        <v>1.39</v>
      </c>
      <c r="J71" s="155">
        <v>1.32</v>
      </c>
      <c r="K71" s="155">
        <v>1.3</v>
      </c>
      <c r="L71" s="155">
        <v>1.27</v>
      </c>
      <c r="M71" s="165">
        <v>1.26</v>
      </c>
      <c r="N71" s="155">
        <v>1.245</v>
      </c>
      <c r="O71" s="155">
        <v>1.24</v>
      </c>
      <c r="P71" s="156">
        <v>1.22</v>
      </c>
    </row>
    <row r="72" spans="1:16" ht="12.75">
      <c r="A72" s="44" t="s">
        <v>1073</v>
      </c>
      <c r="B72" s="10" t="s">
        <v>1074</v>
      </c>
      <c r="C72" s="271">
        <f aca="true" t="shared" si="3" ref="C72:C108">D72/E72</f>
        <v>1.6009684952803265</v>
      </c>
      <c r="D72" s="272">
        <f aca="true" t="shared" si="4" ref="D72:D107">((F72/K72)^(1/5)-1)*100</f>
        <v>43.096908110525554</v>
      </c>
      <c r="E72" s="273">
        <f aca="true" t="shared" si="5" ref="E72:E107">((F72/P72)^(1/10)-1)*100</f>
        <v>26.919273076001016</v>
      </c>
      <c r="F72" s="153">
        <v>1.41</v>
      </c>
      <c r="G72" s="153">
        <v>1.31</v>
      </c>
      <c r="H72" s="153">
        <v>0.63</v>
      </c>
      <c r="I72" s="153">
        <v>0.4</v>
      </c>
      <c r="J72" s="153">
        <v>0.3</v>
      </c>
      <c r="K72" s="153">
        <v>0.235</v>
      </c>
      <c r="L72" s="153">
        <v>0.2</v>
      </c>
      <c r="M72" s="153">
        <v>0.19</v>
      </c>
      <c r="N72" s="153">
        <v>0.17</v>
      </c>
      <c r="O72" s="153">
        <v>0.15</v>
      </c>
      <c r="P72" s="154">
        <v>0.13</v>
      </c>
    </row>
    <row r="73" spans="1:16" ht="12.75">
      <c r="A73" s="44" t="s">
        <v>1176</v>
      </c>
      <c r="B73" s="10" t="s">
        <v>1177</v>
      </c>
      <c r="C73" s="271">
        <f t="shared" si="3"/>
        <v>1.1011394358915279</v>
      </c>
      <c r="D73" s="272">
        <f t="shared" si="4"/>
        <v>11.048854925160745</v>
      </c>
      <c r="E73" s="273">
        <f t="shared" si="5"/>
        <v>10.03401982076424</v>
      </c>
      <c r="F73" s="153">
        <v>0.68</v>
      </c>
      <c r="G73" s="153">
        <v>0.67</v>
      </c>
      <c r="H73" s="153">
        <v>0.63</v>
      </c>
      <c r="I73" s="153">
        <v>0.59</v>
      </c>
      <c r="J73" s="153">
        <v>0.512</v>
      </c>
      <c r="K73" s="153">
        <v>0.40266</v>
      </c>
      <c r="L73" s="153">
        <v>0.35731999999999997</v>
      </c>
      <c r="M73" s="153">
        <v>0.33602000000000004</v>
      </c>
      <c r="N73" s="153">
        <v>0.31466</v>
      </c>
      <c r="O73" s="153">
        <v>0.29332</v>
      </c>
      <c r="P73" s="154">
        <v>0.26136</v>
      </c>
    </row>
    <row r="74" spans="1:16" ht="12.75">
      <c r="A74" s="44" t="s">
        <v>1001</v>
      </c>
      <c r="B74" s="10" t="s">
        <v>1002</v>
      </c>
      <c r="C74" s="271">
        <f t="shared" si="3"/>
        <v>1.769312281277952</v>
      </c>
      <c r="D74" s="272">
        <f t="shared" si="4"/>
        <v>14.566244278322271</v>
      </c>
      <c r="E74" s="273">
        <f t="shared" si="5"/>
        <v>8.232715294216607</v>
      </c>
      <c r="F74" s="161">
        <v>1</v>
      </c>
      <c r="G74" s="153">
        <v>0.92</v>
      </c>
      <c r="H74" s="153">
        <v>0.76333</v>
      </c>
      <c r="I74" s="153">
        <v>0.65333</v>
      </c>
      <c r="J74" s="153">
        <v>0.57333</v>
      </c>
      <c r="K74" s="161">
        <v>0.50666</v>
      </c>
      <c r="L74" s="153">
        <v>0.50666</v>
      </c>
      <c r="M74" s="161">
        <v>0.48</v>
      </c>
      <c r="N74" s="153">
        <v>0.48</v>
      </c>
      <c r="O74" s="161">
        <v>0.45333</v>
      </c>
      <c r="P74" s="154">
        <v>0.45333</v>
      </c>
    </row>
    <row r="75" spans="1:16" ht="12.75">
      <c r="A75" s="44" t="s">
        <v>1126</v>
      </c>
      <c r="B75" s="10" t="s">
        <v>1127</v>
      </c>
      <c r="C75" s="271">
        <f t="shared" si="3"/>
        <v>1.2855741567475523</v>
      </c>
      <c r="D75" s="272">
        <f t="shared" si="4"/>
        <v>10.859472602645347</v>
      </c>
      <c r="E75" s="273">
        <f t="shared" si="5"/>
        <v>8.447177119769854</v>
      </c>
      <c r="F75" s="153">
        <v>0.72</v>
      </c>
      <c r="G75" s="153">
        <v>0.68</v>
      </c>
      <c r="H75" s="153">
        <v>0.6</v>
      </c>
      <c r="I75" s="153">
        <v>0.56</v>
      </c>
      <c r="J75" s="153">
        <v>0.52</v>
      </c>
      <c r="K75" s="153">
        <v>0.43</v>
      </c>
      <c r="L75" s="153">
        <v>0.4</v>
      </c>
      <c r="M75" s="153">
        <v>0.375</v>
      </c>
      <c r="N75" s="153">
        <v>0.35</v>
      </c>
      <c r="O75" s="153">
        <v>0.325</v>
      </c>
      <c r="P75" s="154">
        <v>0.32</v>
      </c>
    </row>
    <row r="76" spans="1:16" ht="12.75">
      <c r="A76" s="44" t="s">
        <v>1060</v>
      </c>
      <c r="B76" s="10" t="s">
        <v>1061</v>
      </c>
      <c r="C76" s="271">
        <f t="shared" si="3"/>
        <v>1.3825137123158062</v>
      </c>
      <c r="D76" s="272">
        <f t="shared" si="4"/>
        <v>17.54081270379828</v>
      </c>
      <c r="E76" s="273">
        <f t="shared" si="5"/>
        <v>12.687622949081788</v>
      </c>
      <c r="F76" s="153">
        <v>1.75</v>
      </c>
      <c r="G76" s="153">
        <v>1.6</v>
      </c>
      <c r="H76" s="153">
        <v>1.35</v>
      </c>
      <c r="I76" s="153">
        <v>1.12</v>
      </c>
      <c r="J76" s="153">
        <v>0.98</v>
      </c>
      <c r="K76" s="153">
        <v>0.78</v>
      </c>
      <c r="L76" s="153">
        <v>0.62</v>
      </c>
      <c r="M76" s="153">
        <v>0.59</v>
      </c>
      <c r="N76" s="153">
        <v>0.57</v>
      </c>
      <c r="O76" s="153">
        <v>0.55</v>
      </c>
      <c r="P76" s="154">
        <v>0.53</v>
      </c>
    </row>
    <row r="77" spans="1:16" ht="12.75">
      <c r="A77" s="34" t="s">
        <v>1145</v>
      </c>
      <c r="B77" s="17" t="s">
        <v>1146</v>
      </c>
      <c r="C77" s="268">
        <f t="shared" si="3"/>
        <v>1.0026181758947423</v>
      </c>
      <c r="D77" s="269">
        <f t="shared" si="4"/>
        <v>4.649673571597157</v>
      </c>
      <c r="E77" s="270">
        <f t="shared" si="5"/>
        <v>4.637531697894626</v>
      </c>
      <c r="F77" s="151">
        <v>1.07</v>
      </c>
      <c r="G77" s="151">
        <v>1.03</v>
      </c>
      <c r="H77" s="151">
        <v>0.99</v>
      </c>
      <c r="I77" s="151">
        <v>0.95</v>
      </c>
      <c r="J77" s="151">
        <v>0.905</v>
      </c>
      <c r="K77" s="151">
        <v>0.8525</v>
      </c>
      <c r="L77" s="151">
        <v>0.8225</v>
      </c>
      <c r="M77" s="151">
        <v>0.7925</v>
      </c>
      <c r="N77" s="151">
        <v>0.76</v>
      </c>
      <c r="O77" s="151">
        <v>0.72</v>
      </c>
      <c r="P77" s="152">
        <v>0.68</v>
      </c>
    </row>
    <row r="78" spans="1:16" ht="12.75">
      <c r="A78" s="44" t="s">
        <v>1178</v>
      </c>
      <c r="B78" s="10" t="s">
        <v>1179</v>
      </c>
      <c r="C78" s="271">
        <f t="shared" si="3"/>
        <v>0.9609184067963455</v>
      </c>
      <c r="D78" s="272">
        <f t="shared" si="4"/>
        <v>3.371431930050428</v>
      </c>
      <c r="E78" s="273">
        <f t="shared" si="5"/>
        <v>3.5085517211504103</v>
      </c>
      <c r="F78" s="153">
        <v>1.44</v>
      </c>
      <c r="G78" s="153">
        <v>1.4</v>
      </c>
      <c r="H78" s="153">
        <v>1.32</v>
      </c>
      <c r="I78" s="153">
        <v>1.28</v>
      </c>
      <c r="J78" s="153">
        <v>1.24</v>
      </c>
      <c r="K78" s="153">
        <v>1.22</v>
      </c>
      <c r="L78" s="153">
        <v>1.2</v>
      </c>
      <c r="M78" s="153">
        <v>1.18</v>
      </c>
      <c r="N78" s="153">
        <v>1.16</v>
      </c>
      <c r="O78" s="153">
        <v>1.14</v>
      </c>
      <c r="P78" s="154">
        <v>1.02</v>
      </c>
    </row>
    <row r="79" spans="1:16" ht="12.75">
      <c r="A79" s="44" t="s">
        <v>1062</v>
      </c>
      <c r="B79" s="10" t="s">
        <v>1063</v>
      </c>
      <c r="C79" s="271">
        <f t="shared" si="3"/>
        <v>1.0313653567446852</v>
      </c>
      <c r="D79" s="272">
        <f t="shared" si="4"/>
        <v>3.5393214515982097</v>
      </c>
      <c r="E79" s="273">
        <f t="shared" si="5"/>
        <v>3.431685414341845</v>
      </c>
      <c r="F79" s="153">
        <v>2.13</v>
      </c>
      <c r="G79" s="153">
        <v>2.09</v>
      </c>
      <c r="H79" s="153">
        <v>2.04</v>
      </c>
      <c r="I79" s="153">
        <v>1.91</v>
      </c>
      <c r="J79" s="153">
        <v>1.86</v>
      </c>
      <c r="K79" s="153">
        <v>1.79</v>
      </c>
      <c r="L79" s="153">
        <v>1.73</v>
      </c>
      <c r="M79" s="153">
        <v>1.69</v>
      </c>
      <c r="N79" s="153">
        <v>1.68</v>
      </c>
      <c r="O79" s="153">
        <v>1.6</v>
      </c>
      <c r="P79" s="154">
        <v>1.52</v>
      </c>
    </row>
    <row r="80" spans="1:16" ht="12.75">
      <c r="A80" s="44" t="s">
        <v>1004</v>
      </c>
      <c r="B80" s="10" t="s">
        <v>994</v>
      </c>
      <c r="C80" s="271">
        <f t="shared" si="3"/>
        <v>1.1231147252942006</v>
      </c>
      <c r="D80" s="272">
        <f t="shared" si="4"/>
        <v>11.965013337371499</v>
      </c>
      <c r="E80" s="273">
        <f t="shared" si="5"/>
        <v>10.653420410134196</v>
      </c>
      <c r="F80" s="153">
        <v>1.72</v>
      </c>
      <c r="G80" s="153">
        <v>1.55</v>
      </c>
      <c r="H80" s="153">
        <v>1.36</v>
      </c>
      <c r="I80" s="153">
        <v>1.21</v>
      </c>
      <c r="J80" s="153">
        <v>1.09</v>
      </c>
      <c r="K80" s="153">
        <v>0.9775</v>
      </c>
      <c r="L80" s="153">
        <v>0.865</v>
      </c>
      <c r="M80" s="153">
        <v>0.79</v>
      </c>
      <c r="N80" s="153">
        <v>0.73</v>
      </c>
      <c r="O80" s="153">
        <v>0.67</v>
      </c>
      <c r="P80" s="154">
        <v>0.625</v>
      </c>
    </row>
    <row r="81" spans="1:16" ht="12.75">
      <c r="A81" s="53" t="s">
        <v>1147</v>
      </c>
      <c r="B81" s="54" t="s">
        <v>1148</v>
      </c>
      <c r="C81" s="274">
        <f t="shared" si="3"/>
        <v>0.9556049137546835</v>
      </c>
      <c r="D81" s="275">
        <f t="shared" si="4"/>
        <v>4.003668004870131</v>
      </c>
      <c r="E81" s="276">
        <f t="shared" si="5"/>
        <v>4.1896687085243745</v>
      </c>
      <c r="F81" s="155">
        <v>0.505</v>
      </c>
      <c r="G81" s="155">
        <v>0.494</v>
      </c>
      <c r="H81" s="155">
        <v>0.486</v>
      </c>
      <c r="I81" s="155">
        <v>0.465</v>
      </c>
      <c r="J81" s="155">
        <v>0.445</v>
      </c>
      <c r="K81" s="155">
        <v>0.415</v>
      </c>
      <c r="L81" s="155">
        <v>0.39</v>
      </c>
      <c r="M81" s="155">
        <v>0.3625</v>
      </c>
      <c r="N81" s="155">
        <v>0.3525</v>
      </c>
      <c r="O81" s="155">
        <v>0.3425</v>
      </c>
      <c r="P81" s="156">
        <v>0.335</v>
      </c>
    </row>
    <row r="82" spans="1:16" ht="12.75">
      <c r="A82" s="44" t="s">
        <v>1128</v>
      </c>
      <c r="B82" s="10" t="s">
        <v>1129</v>
      </c>
      <c r="C82" s="271">
        <f t="shared" si="3"/>
        <v>1.1715237031676755</v>
      </c>
      <c r="D82" s="272">
        <f t="shared" si="4"/>
        <v>17.169054553092657</v>
      </c>
      <c r="E82" s="273">
        <f t="shared" si="5"/>
        <v>14.655319825513867</v>
      </c>
      <c r="F82" s="153">
        <v>1.06</v>
      </c>
      <c r="G82" s="153">
        <v>0.96</v>
      </c>
      <c r="H82" s="153">
        <v>0.84</v>
      </c>
      <c r="I82" s="153">
        <v>0.72</v>
      </c>
      <c r="J82" s="153">
        <v>0.6</v>
      </c>
      <c r="K82" s="153">
        <v>0.48</v>
      </c>
      <c r="L82" s="153">
        <v>0.38</v>
      </c>
      <c r="M82" s="153">
        <v>0.335</v>
      </c>
      <c r="N82" s="153">
        <v>0.31</v>
      </c>
      <c r="O82" s="153">
        <v>0.29</v>
      </c>
      <c r="P82" s="154">
        <v>0.27</v>
      </c>
    </row>
    <row r="83" spans="1:16" ht="12.75">
      <c r="A83" s="44" t="s">
        <v>1083</v>
      </c>
      <c r="B83" s="10" t="s">
        <v>1084</v>
      </c>
      <c r="C83" s="271">
        <f t="shared" si="3"/>
        <v>1.3195809254454145</v>
      </c>
      <c r="D83" s="272">
        <f t="shared" si="4"/>
        <v>7.14803353550828</v>
      </c>
      <c r="E83" s="273">
        <f t="shared" si="5"/>
        <v>5.416896681115269</v>
      </c>
      <c r="F83" s="153">
        <v>0.805</v>
      </c>
      <c r="G83" s="153">
        <v>0.77</v>
      </c>
      <c r="H83" s="153">
        <v>0.715</v>
      </c>
      <c r="I83" s="153">
        <v>0.655</v>
      </c>
      <c r="J83" s="153">
        <v>0.61</v>
      </c>
      <c r="K83" s="153">
        <v>0.57</v>
      </c>
      <c r="L83" s="153">
        <v>0.53</v>
      </c>
      <c r="M83" s="153">
        <v>0.505</v>
      </c>
      <c r="N83" s="161">
        <v>0.5</v>
      </c>
      <c r="O83" s="153">
        <v>0.4925</v>
      </c>
      <c r="P83" s="154">
        <v>0.475</v>
      </c>
    </row>
    <row r="84" spans="1:16" ht="12.75">
      <c r="A84" s="44" t="s">
        <v>1149</v>
      </c>
      <c r="B84" s="10" t="s">
        <v>1150</v>
      </c>
      <c r="C84" s="271">
        <f t="shared" si="3"/>
        <v>1.3849091120993402</v>
      </c>
      <c r="D84" s="272">
        <f t="shared" si="4"/>
        <v>15.865965878218692</v>
      </c>
      <c r="E84" s="273">
        <f t="shared" si="5"/>
        <v>11.45632282985558</v>
      </c>
      <c r="F84" s="153">
        <v>1.42</v>
      </c>
      <c r="G84" s="153">
        <v>1.4</v>
      </c>
      <c r="H84" s="153">
        <v>1.26</v>
      </c>
      <c r="I84" s="153">
        <v>1</v>
      </c>
      <c r="J84" s="153">
        <v>0.82</v>
      </c>
      <c r="K84" s="153">
        <v>0.68</v>
      </c>
      <c r="L84" s="153">
        <v>0.62</v>
      </c>
      <c r="M84" s="153">
        <v>0.595</v>
      </c>
      <c r="N84" s="153">
        <v>0.58</v>
      </c>
      <c r="O84" s="153">
        <v>0.54</v>
      </c>
      <c r="P84" s="154">
        <v>0.48</v>
      </c>
    </row>
    <row r="85" spans="1:16" ht="12.75">
      <c r="A85" s="44" t="s">
        <v>1180</v>
      </c>
      <c r="B85" s="10" t="s">
        <v>1181</v>
      </c>
      <c r="C85" s="271">
        <f t="shared" si="3"/>
        <v>0.7581122645981232</v>
      </c>
      <c r="D85" s="272">
        <f t="shared" si="4"/>
        <v>11.273004664881793</v>
      </c>
      <c r="E85" s="273">
        <f t="shared" si="5"/>
        <v>14.869835499703509</v>
      </c>
      <c r="F85" s="153">
        <v>0.58</v>
      </c>
      <c r="G85" s="153">
        <v>0.52</v>
      </c>
      <c r="H85" s="153">
        <v>0.46</v>
      </c>
      <c r="I85" s="153">
        <v>0.42</v>
      </c>
      <c r="J85" s="153">
        <v>0.38</v>
      </c>
      <c r="K85" s="153">
        <v>0.34</v>
      </c>
      <c r="L85" s="153">
        <v>0.25</v>
      </c>
      <c r="M85" s="153">
        <v>0.1725</v>
      </c>
      <c r="N85" s="153">
        <v>0.165</v>
      </c>
      <c r="O85" s="153">
        <v>0.155</v>
      </c>
      <c r="P85" s="154">
        <v>0.145</v>
      </c>
    </row>
    <row r="86" spans="1:16" ht="12.75">
      <c r="A86" s="44" t="s">
        <v>1195</v>
      </c>
      <c r="B86" s="10" t="s">
        <v>1196</v>
      </c>
      <c r="C86" s="271">
        <f t="shared" si="3"/>
        <v>1.0304928212235154</v>
      </c>
      <c r="D86" s="272">
        <f t="shared" si="4"/>
        <v>5.291848906511043</v>
      </c>
      <c r="E86" s="273">
        <f t="shared" si="5"/>
        <v>5.135260331292724</v>
      </c>
      <c r="F86" s="153">
        <v>0.66</v>
      </c>
      <c r="G86" s="153">
        <v>0.644</v>
      </c>
      <c r="H86" s="153">
        <v>0.604</v>
      </c>
      <c r="I86" s="153">
        <v>0.566</v>
      </c>
      <c r="J86" s="153">
        <v>0.536</v>
      </c>
      <c r="K86" s="153">
        <v>0.51</v>
      </c>
      <c r="L86" s="153">
        <v>0.48532</v>
      </c>
      <c r="M86" s="153">
        <v>0.46</v>
      </c>
      <c r="N86" s="153">
        <v>0.42902</v>
      </c>
      <c r="O86" s="153">
        <v>0.41</v>
      </c>
      <c r="P86" s="154">
        <v>0.4</v>
      </c>
    </row>
    <row r="87" spans="1:16" ht="12.75">
      <c r="A87" s="34" t="s">
        <v>1182</v>
      </c>
      <c r="B87" s="17" t="s">
        <v>1183</v>
      </c>
      <c r="C87" s="268">
        <f t="shared" si="3"/>
        <v>1.1258029018662294</v>
      </c>
      <c r="D87" s="269">
        <f t="shared" si="4"/>
        <v>4.180926810264429</v>
      </c>
      <c r="E87" s="270">
        <f t="shared" si="5"/>
        <v>3.713728933664817</v>
      </c>
      <c r="F87" s="163">
        <v>1.08</v>
      </c>
      <c r="G87" s="151">
        <v>1.07</v>
      </c>
      <c r="H87" s="151">
        <v>1.02</v>
      </c>
      <c r="I87" s="151">
        <v>0.96</v>
      </c>
      <c r="J87" s="151">
        <v>0.92</v>
      </c>
      <c r="K87" s="151">
        <v>0.88</v>
      </c>
      <c r="L87" s="163">
        <v>0.84</v>
      </c>
      <c r="M87" s="151">
        <v>0.83</v>
      </c>
      <c r="N87" s="163">
        <v>0.8</v>
      </c>
      <c r="O87" s="151">
        <v>0.79</v>
      </c>
      <c r="P87" s="152">
        <v>0.75</v>
      </c>
    </row>
    <row r="88" spans="1:16" ht="12.75">
      <c r="A88" s="150" t="s">
        <v>156</v>
      </c>
      <c r="B88" s="10" t="s">
        <v>1039</v>
      </c>
      <c r="C88" s="271">
        <f t="shared" si="3"/>
        <v>0.9218314996418202</v>
      </c>
      <c r="D88" s="272">
        <f t="shared" si="4"/>
        <v>3.777670861995719</v>
      </c>
      <c r="E88" s="273">
        <f t="shared" si="5"/>
        <v>4.098005832371254</v>
      </c>
      <c r="F88" s="153">
        <v>1.3</v>
      </c>
      <c r="G88" s="153">
        <v>1.26</v>
      </c>
      <c r="H88" s="153">
        <v>1.22</v>
      </c>
      <c r="I88" s="153">
        <v>1.18</v>
      </c>
      <c r="J88" s="153">
        <v>1.14</v>
      </c>
      <c r="K88" s="153">
        <v>1.08</v>
      </c>
      <c r="L88" s="153">
        <v>1.03</v>
      </c>
      <c r="M88" s="153">
        <v>0.99</v>
      </c>
      <c r="N88" s="153">
        <v>0.94</v>
      </c>
      <c r="O88" s="153">
        <v>0.9</v>
      </c>
      <c r="P88" s="154">
        <v>0.87</v>
      </c>
    </row>
    <row r="89" spans="1:16" ht="12.75">
      <c r="A89" s="44" t="s">
        <v>1197</v>
      </c>
      <c r="B89" s="10" t="s">
        <v>1198</v>
      </c>
      <c r="C89" s="271">
        <f t="shared" si="3"/>
        <v>0.7907302872865623</v>
      </c>
      <c r="D89" s="272">
        <f t="shared" si="4"/>
        <v>3.102406987876982</v>
      </c>
      <c r="E89" s="273">
        <f t="shared" si="5"/>
        <v>3.923470540787144</v>
      </c>
      <c r="F89" s="153">
        <v>0.9</v>
      </c>
      <c r="G89" s="153">
        <v>0.85</v>
      </c>
      <c r="H89" s="153">
        <v>0.825</v>
      </c>
      <c r="I89" s="153">
        <v>0.805</v>
      </c>
      <c r="J89" s="153">
        <v>0.785</v>
      </c>
      <c r="K89" s="153">
        <v>0.7725</v>
      </c>
      <c r="L89" s="153">
        <v>0.7625</v>
      </c>
      <c r="M89" s="153">
        <v>0.7375</v>
      </c>
      <c r="N89" s="153">
        <v>0.7075</v>
      </c>
      <c r="O89" s="153">
        <v>0.6525</v>
      </c>
      <c r="P89" s="154">
        <v>0.6125</v>
      </c>
    </row>
    <row r="90" spans="1:16" ht="12.75">
      <c r="A90" s="44" t="s">
        <v>1130</v>
      </c>
      <c r="B90" s="10" t="s">
        <v>1131</v>
      </c>
      <c r="C90" s="271">
        <f t="shared" si="3"/>
        <v>0.768138401976413</v>
      </c>
      <c r="D90" s="272">
        <f t="shared" si="4"/>
        <v>13.045577778664775</v>
      </c>
      <c r="E90" s="273">
        <f t="shared" si="5"/>
        <v>16.98336881100935</v>
      </c>
      <c r="F90" s="153">
        <v>0.96</v>
      </c>
      <c r="G90" s="153">
        <v>0.88</v>
      </c>
      <c r="H90" s="153">
        <v>0.76</v>
      </c>
      <c r="I90" s="153">
        <v>0.68</v>
      </c>
      <c r="J90" s="153">
        <v>0.6</v>
      </c>
      <c r="K90" s="153">
        <v>0.52</v>
      </c>
      <c r="L90" s="153">
        <v>0.44</v>
      </c>
      <c r="M90" s="153">
        <v>0.36</v>
      </c>
      <c r="N90" s="153">
        <v>0.28</v>
      </c>
      <c r="O90" s="153">
        <v>0.24</v>
      </c>
      <c r="P90" s="154">
        <v>0.2</v>
      </c>
    </row>
    <row r="91" spans="1:16" ht="12.75">
      <c r="A91" s="53" t="s">
        <v>1064</v>
      </c>
      <c r="B91" s="54" t="s">
        <v>1065</v>
      </c>
      <c r="C91" s="274">
        <f t="shared" si="3"/>
        <v>1.3659183278863858</v>
      </c>
      <c r="D91" s="275">
        <f t="shared" si="4"/>
        <v>17.78162221565904</v>
      </c>
      <c r="E91" s="276">
        <f t="shared" si="5"/>
        <v>13.018071324347936</v>
      </c>
      <c r="F91" s="155">
        <v>0.68</v>
      </c>
      <c r="G91" s="155">
        <v>0.6</v>
      </c>
      <c r="H91" s="155">
        <v>0.52</v>
      </c>
      <c r="I91" s="155">
        <v>0.44</v>
      </c>
      <c r="J91" s="155">
        <v>0.36</v>
      </c>
      <c r="K91" s="155">
        <v>0.3</v>
      </c>
      <c r="L91" s="155">
        <v>0.26</v>
      </c>
      <c r="M91" s="155">
        <v>0.24</v>
      </c>
      <c r="N91" s="155">
        <v>0.22</v>
      </c>
      <c r="O91" s="155">
        <v>0.21</v>
      </c>
      <c r="P91" s="156">
        <v>0.2</v>
      </c>
    </row>
    <row r="92" spans="1:16" ht="12.75">
      <c r="A92" s="44" t="s">
        <v>1141</v>
      </c>
      <c r="B92" s="10" t="s">
        <v>1142</v>
      </c>
      <c r="C92" s="271">
        <f t="shared" si="3"/>
        <v>0.9217625941126808</v>
      </c>
      <c r="D92" s="272">
        <f t="shared" si="4"/>
        <v>9.599378500789225</v>
      </c>
      <c r="E92" s="273">
        <f t="shared" si="5"/>
        <v>10.414154970163336</v>
      </c>
      <c r="F92" s="161">
        <v>1.36</v>
      </c>
      <c r="G92" s="153">
        <v>1.34</v>
      </c>
      <c r="H92" s="153">
        <v>1.245</v>
      </c>
      <c r="I92" s="153">
        <v>1.105</v>
      </c>
      <c r="J92" s="153">
        <v>0.97</v>
      </c>
      <c r="K92" s="153">
        <v>0.86</v>
      </c>
      <c r="L92" s="153">
        <v>0.78</v>
      </c>
      <c r="M92" s="153">
        <v>0.71</v>
      </c>
      <c r="N92" s="153">
        <v>0.66</v>
      </c>
      <c r="O92" s="153">
        <v>0.58</v>
      </c>
      <c r="P92" s="154">
        <v>0.505</v>
      </c>
    </row>
    <row r="93" spans="1:16" ht="12.75">
      <c r="A93" s="44" t="s">
        <v>1091</v>
      </c>
      <c r="B93" s="10" t="s">
        <v>1092</v>
      </c>
      <c r="C93" s="271">
        <f t="shared" si="3"/>
        <v>0.8419567037978885</v>
      </c>
      <c r="D93" s="272">
        <f t="shared" si="4"/>
        <v>5.436481112522373</v>
      </c>
      <c r="E93" s="273">
        <f t="shared" si="5"/>
        <v>6.456960420885727</v>
      </c>
      <c r="F93" s="153">
        <v>0.43</v>
      </c>
      <c r="G93" s="153">
        <v>0.41</v>
      </c>
      <c r="H93" s="153">
        <v>0.39</v>
      </c>
      <c r="I93" s="153">
        <v>0.37</v>
      </c>
      <c r="J93" s="153">
        <v>0.35</v>
      </c>
      <c r="K93" s="153">
        <v>0.33</v>
      </c>
      <c r="L93" s="153">
        <v>0.31</v>
      </c>
      <c r="M93" s="153">
        <v>0.29</v>
      </c>
      <c r="N93" s="153">
        <v>0.27</v>
      </c>
      <c r="O93" s="153">
        <v>0.25</v>
      </c>
      <c r="P93" s="154">
        <v>0.23</v>
      </c>
    </row>
    <row r="94" spans="1:16" ht="12.75">
      <c r="A94" s="44" t="s">
        <v>1075</v>
      </c>
      <c r="B94" s="10" t="s">
        <v>1076</v>
      </c>
      <c r="C94" s="271">
        <f t="shared" si="3"/>
        <v>1.262334416155013</v>
      </c>
      <c r="D94" s="272">
        <f t="shared" si="4"/>
        <v>4.270506415417863</v>
      </c>
      <c r="E94" s="273">
        <f t="shared" si="5"/>
        <v>3.3830230410936135</v>
      </c>
      <c r="F94" s="153">
        <v>0.53</v>
      </c>
      <c r="G94" s="153">
        <v>0.52</v>
      </c>
      <c r="H94" s="153">
        <v>0.48</v>
      </c>
      <c r="I94" s="153">
        <v>0.46</v>
      </c>
      <c r="J94" s="153">
        <v>0.44</v>
      </c>
      <c r="K94" s="153">
        <v>0.43</v>
      </c>
      <c r="L94" s="153">
        <v>0.42</v>
      </c>
      <c r="M94" s="153">
        <v>0.41</v>
      </c>
      <c r="N94" s="153">
        <v>0.4</v>
      </c>
      <c r="O94" s="153">
        <v>0.39</v>
      </c>
      <c r="P94" s="154">
        <v>0.38</v>
      </c>
    </row>
    <row r="95" spans="1:16" ht="12.75">
      <c r="A95" s="44" t="s">
        <v>1021</v>
      </c>
      <c r="B95" s="10" t="s">
        <v>1022</v>
      </c>
      <c r="C95" s="271">
        <f t="shared" si="3"/>
        <v>1</v>
      </c>
      <c r="D95" s="272">
        <f t="shared" si="4"/>
        <v>3.000000000000025</v>
      </c>
      <c r="E95" s="273">
        <f t="shared" si="5"/>
        <v>3.000000000000025</v>
      </c>
      <c r="F95" s="153">
        <v>0.32</v>
      </c>
      <c r="G95" s="153">
        <v>0.3106796116504854</v>
      </c>
      <c r="H95" s="153">
        <v>0.301630690922801</v>
      </c>
      <c r="I95" s="153">
        <v>0.29284533099301063</v>
      </c>
      <c r="J95" s="153">
        <v>0.2843158553330204</v>
      </c>
      <c r="K95" s="153">
        <v>0.27603481100293203</v>
      </c>
      <c r="L95" s="153">
        <v>0.2679949621387689</v>
      </c>
      <c r="M95" s="153">
        <v>0.2601892836298728</v>
      </c>
      <c r="N95" s="153">
        <v>0.2526109549804592</v>
      </c>
      <c r="O95" s="153">
        <v>0.24525335434996018</v>
      </c>
      <c r="P95" s="154">
        <v>0.23811005276695146</v>
      </c>
    </row>
    <row r="96" spans="1:16" ht="12.75">
      <c r="A96" s="44" t="s">
        <v>434</v>
      </c>
      <c r="B96" s="10" t="s">
        <v>435</v>
      </c>
      <c r="C96" s="271">
        <f t="shared" si="3"/>
        <v>0.7679362808871572</v>
      </c>
      <c r="D96" s="272">
        <f t="shared" si="4"/>
        <v>2.8080976508138678</v>
      </c>
      <c r="E96" s="273">
        <f t="shared" si="5"/>
        <v>3.6566805354863785</v>
      </c>
      <c r="F96" s="161">
        <v>1.16</v>
      </c>
      <c r="G96" s="153">
        <v>1.16</v>
      </c>
      <c r="H96" s="153">
        <v>1.12</v>
      </c>
      <c r="I96" s="153">
        <v>1.08</v>
      </c>
      <c r="J96" s="161">
        <v>1.04</v>
      </c>
      <c r="K96" s="153">
        <v>1.01</v>
      </c>
      <c r="L96" s="153">
        <v>1</v>
      </c>
      <c r="M96" s="153">
        <v>0.93</v>
      </c>
      <c r="N96" s="153">
        <v>0.89</v>
      </c>
      <c r="O96" s="153">
        <v>0.84</v>
      </c>
      <c r="P96" s="154">
        <v>0.81</v>
      </c>
    </row>
    <row r="97" spans="1:16" ht="12.75">
      <c r="A97" s="34" t="s">
        <v>1048</v>
      </c>
      <c r="B97" s="17" t="s">
        <v>1049</v>
      </c>
      <c r="C97" s="268">
        <f t="shared" si="3"/>
        <v>0.768632450318574</v>
      </c>
      <c r="D97" s="269">
        <f t="shared" si="4"/>
        <v>3.356702457817895</v>
      </c>
      <c r="E97" s="270">
        <f t="shared" si="5"/>
        <v>4.367109997016971</v>
      </c>
      <c r="F97" s="151">
        <v>1.84</v>
      </c>
      <c r="G97" s="151">
        <v>1.8</v>
      </c>
      <c r="H97" s="151">
        <v>1.76</v>
      </c>
      <c r="I97" s="151">
        <v>1.72</v>
      </c>
      <c r="J97" s="151">
        <v>1.68</v>
      </c>
      <c r="K97" s="151">
        <v>1.56</v>
      </c>
      <c r="L97" s="151">
        <v>1.44</v>
      </c>
      <c r="M97" s="151">
        <v>1.36</v>
      </c>
      <c r="N97" s="151">
        <v>1.28</v>
      </c>
      <c r="O97" s="151">
        <v>1.24</v>
      </c>
      <c r="P97" s="152">
        <v>1.2</v>
      </c>
    </row>
    <row r="98" spans="1:16" ht="12.75">
      <c r="A98" s="44" t="s">
        <v>1143</v>
      </c>
      <c r="B98" s="10" t="s">
        <v>1144</v>
      </c>
      <c r="C98" s="271">
        <f t="shared" si="3"/>
        <v>1.0689023887084852</v>
      </c>
      <c r="D98" s="272">
        <f t="shared" si="4"/>
        <v>10.756634324829006</v>
      </c>
      <c r="E98" s="273">
        <f t="shared" si="5"/>
        <v>10.063252209423768</v>
      </c>
      <c r="F98" s="153">
        <v>0.6</v>
      </c>
      <c r="G98" s="153">
        <v>0.56</v>
      </c>
      <c r="H98" s="153">
        <v>0.52</v>
      </c>
      <c r="I98" s="153">
        <v>0.44</v>
      </c>
      <c r="J98" s="153">
        <v>0.4</v>
      </c>
      <c r="K98" s="153">
        <v>0.36</v>
      </c>
      <c r="L98" s="153">
        <v>0.3</v>
      </c>
      <c r="M98" s="153">
        <v>0.28</v>
      </c>
      <c r="N98" s="153">
        <v>0.27</v>
      </c>
      <c r="O98" s="153">
        <v>0.26</v>
      </c>
      <c r="P98" s="154">
        <v>0.23</v>
      </c>
    </row>
    <row r="99" spans="1:16" ht="12.75">
      <c r="A99" s="44" t="s">
        <v>1097</v>
      </c>
      <c r="B99" s="10" t="s">
        <v>1098</v>
      </c>
      <c r="C99" s="271">
        <f t="shared" si="3"/>
        <v>0.8994359490559529</v>
      </c>
      <c r="D99" s="272">
        <f t="shared" si="4"/>
        <v>3.18222502921941</v>
      </c>
      <c r="E99" s="273">
        <f t="shared" si="5"/>
        <v>3.538022949337827</v>
      </c>
      <c r="F99" s="153">
        <v>1.345</v>
      </c>
      <c r="G99" s="153">
        <v>1.31</v>
      </c>
      <c r="H99" s="153">
        <v>1.27</v>
      </c>
      <c r="I99" s="153">
        <v>1.23</v>
      </c>
      <c r="J99" s="153">
        <v>1.19</v>
      </c>
      <c r="K99" s="153">
        <v>1.15</v>
      </c>
      <c r="L99" s="153">
        <v>1.11</v>
      </c>
      <c r="M99" s="153">
        <v>1.07</v>
      </c>
      <c r="N99" s="153">
        <v>1.03</v>
      </c>
      <c r="O99" s="153">
        <v>0.9825</v>
      </c>
      <c r="P99" s="154">
        <v>0.95</v>
      </c>
    </row>
    <row r="100" spans="1:16" ht="12.75">
      <c r="A100" s="44" t="s">
        <v>1078</v>
      </c>
      <c r="B100" s="10" t="s">
        <v>1079</v>
      </c>
      <c r="C100" s="271">
        <f t="shared" si="3"/>
        <v>1.6375303546402655</v>
      </c>
      <c r="D100" s="272">
        <f t="shared" si="4"/>
        <v>17.682479295462585</v>
      </c>
      <c r="E100" s="273">
        <f t="shared" si="5"/>
        <v>10.798260469099574</v>
      </c>
      <c r="F100" s="153">
        <v>2.37</v>
      </c>
      <c r="G100" s="153">
        <v>2.33</v>
      </c>
      <c r="H100" s="153">
        <v>2.23</v>
      </c>
      <c r="I100" s="153">
        <v>1.94</v>
      </c>
      <c r="J100" s="153">
        <v>1.1</v>
      </c>
      <c r="K100" s="153">
        <v>1.05</v>
      </c>
      <c r="L100" s="153">
        <v>1.01</v>
      </c>
      <c r="M100" s="153">
        <v>0.97</v>
      </c>
      <c r="N100" s="153">
        <v>0.93</v>
      </c>
      <c r="O100" s="153">
        <v>0.89</v>
      </c>
      <c r="P100" s="154">
        <v>0.85</v>
      </c>
    </row>
    <row r="101" spans="1:16" ht="12.75">
      <c r="A101" s="53" t="s">
        <v>1054</v>
      </c>
      <c r="B101" s="54" t="s">
        <v>1055</v>
      </c>
      <c r="C101" s="274">
        <f t="shared" si="3"/>
        <v>1.625432550528202</v>
      </c>
      <c r="D101" s="275">
        <f t="shared" si="4"/>
        <v>17.790446792233404</v>
      </c>
      <c r="E101" s="276">
        <f t="shared" si="5"/>
        <v>10.945053848252396</v>
      </c>
      <c r="F101" s="155">
        <v>1.78</v>
      </c>
      <c r="G101" s="155">
        <v>1.55</v>
      </c>
      <c r="H101" s="155">
        <v>1.34</v>
      </c>
      <c r="I101" s="155">
        <v>1.11</v>
      </c>
      <c r="J101" s="155">
        <v>0.92</v>
      </c>
      <c r="K101" s="155">
        <v>0.785</v>
      </c>
      <c r="L101" s="155">
        <v>0.735</v>
      </c>
      <c r="M101" s="155">
        <v>0.715</v>
      </c>
      <c r="N101" s="155">
        <v>0.695</v>
      </c>
      <c r="O101" s="155">
        <v>0.67</v>
      </c>
      <c r="P101" s="156">
        <v>0.63</v>
      </c>
    </row>
    <row r="102" spans="1:16" ht="12.75">
      <c r="A102" s="34" t="s">
        <v>1099</v>
      </c>
      <c r="B102" s="17" t="s">
        <v>1100</v>
      </c>
      <c r="C102" s="277">
        <f t="shared" si="3"/>
        <v>1.4808402654865949</v>
      </c>
      <c r="D102" s="269">
        <f t="shared" si="4"/>
        <v>21.191932892999965</v>
      </c>
      <c r="E102" s="270">
        <f t="shared" si="5"/>
        <v>14.310748692423235</v>
      </c>
      <c r="F102" s="151">
        <v>0.5</v>
      </c>
      <c r="G102" s="151">
        <v>0.415</v>
      </c>
      <c r="H102" s="151">
        <v>0.345</v>
      </c>
      <c r="I102" s="151">
        <v>0.285</v>
      </c>
      <c r="J102" s="151">
        <v>0.235</v>
      </c>
      <c r="K102" s="151">
        <v>0.19125</v>
      </c>
      <c r="L102" s="151">
        <v>0.16125</v>
      </c>
      <c r="M102" s="151">
        <v>0.14625</v>
      </c>
      <c r="N102" s="151">
        <v>0.14125</v>
      </c>
      <c r="O102" s="151">
        <v>0.13625</v>
      </c>
      <c r="P102" s="152">
        <v>0.13125</v>
      </c>
    </row>
    <row r="103" spans="1:16" ht="12.75">
      <c r="A103" s="44" t="s">
        <v>1114</v>
      </c>
      <c r="B103" s="10" t="s">
        <v>1115</v>
      </c>
      <c r="C103" s="278">
        <f t="shared" si="3"/>
        <v>0.9428396610445204</v>
      </c>
      <c r="D103" s="272">
        <f t="shared" si="4"/>
        <v>17.05830855687138</v>
      </c>
      <c r="E103" s="273">
        <f t="shared" si="5"/>
        <v>18.092480897519113</v>
      </c>
      <c r="F103" s="153">
        <v>1.055</v>
      </c>
      <c r="G103" s="153">
        <v>0.9325</v>
      </c>
      <c r="H103" s="153">
        <v>0.8275</v>
      </c>
      <c r="I103" s="153">
        <v>0.6525</v>
      </c>
      <c r="J103" s="153">
        <v>0.58</v>
      </c>
      <c r="K103" s="153">
        <v>0.48</v>
      </c>
      <c r="L103" s="153">
        <v>0.345</v>
      </c>
      <c r="M103" s="153">
        <v>0.295</v>
      </c>
      <c r="N103" s="153">
        <v>0.27</v>
      </c>
      <c r="O103" s="153">
        <v>0.23</v>
      </c>
      <c r="P103" s="154">
        <v>0.2</v>
      </c>
    </row>
    <row r="104" spans="1:16" ht="12.75">
      <c r="A104" s="44" t="s">
        <v>1044</v>
      </c>
      <c r="B104" s="10" t="s">
        <v>1045</v>
      </c>
      <c r="C104" s="278">
        <f>D104/E104</f>
        <v>0.5418091109309374</v>
      </c>
      <c r="D104" s="272">
        <f>((F104/K104)^(1/5)-1)*100</f>
        <v>2.221648634184459</v>
      </c>
      <c r="E104" s="273">
        <f>((F104/P104)^(1/10)-1)*100</f>
        <v>4.100426865039641</v>
      </c>
      <c r="F104" s="161">
        <v>1.73</v>
      </c>
      <c r="G104" s="153">
        <v>1.72</v>
      </c>
      <c r="H104" s="166">
        <v>1.68</v>
      </c>
      <c r="I104" s="153">
        <v>1.64</v>
      </c>
      <c r="J104" s="153">
        <v>1.6</v>
      </c>
      <c r="K104" s="153">
        <v>1.55</v>
      </c>
      <c r="L104" s="153">
        <v>1.47</v>
      </c>
      <c r="M104" s="153">
        <v>1.39</v>
      </c>
      <c r="N104" s="153">
        <v>1.31</v>
      </c>
      <c r="O104" s="153">
        <v>1.23</v>
      </c>
      <c r="P104" s="154">
        <v>1.1575</v>
      </c>
    </row>
    <row r="105" spans="1:16" ht="12.75">
      <c r="A105" s="44" t="s">
        <v>1067</v>
      </c>
      <c r="B105" s="10" t="s">
        <v>1068</v>
      </c>
      <c r="C105" s="278">
        <f t="shared" si="3"/>
        <v>0.9262917525735472</v>
      </c>
      <c r="D105" s="272">
        <f t="shared" si="4"/>
        <v>2.7437943119875463</v>
      </c>
      <c r="E105" s="273">
        <f t="shared" si="5"/>
        <v>2.9621275417430537</v>
      </c>
      <c r="F105" s="153">
        <v>1.58</v>
      </c>
      <c r="G105" s="153">
        <v>1.54</v>
      </c>
      <c r="H105" s="153">
        <v>1.5</v>
      </c>
      <c r="I105" s="153">
        <v>1.46</v>
      </c>
      <c r="J105" s="153">
        <v>1.42</v>
      </c>
      <c r="K105" s="153">
        <v>1.38</v>
      </c>
      <c r="L105" s="153">
        <v>1.34</v>
      </c>
      <c r="M105" s="153">
        <v>1.3</v>
      </c>
      <c r="N105" s="153">
        <v>1.26</v>
      </c>
      <c r="O105" s="153">
        <v>1.22</v>
      </c>
      <c r="P105" s="154">
        <v>1.18</v>
      </c>
    </row>
    <row r="106" spans="1:16" ht="12.75">
      <c r="A106" s="44" t="s">
        <v>1199</v>
      </c>
      <c r="B106" s="10" t="s">
        <v>1200</v>
      </c>
      <c r="C106" s="278">
        <f t="shared" si="3"/>
        <v>1.3710246946541558</v>
      </c>
      <c r="D106" s="272">
        <f t="shared" si="4"/>
        <v>22.52980426967266</v>
      </c>
      <c r="E106" s="273">
        <f t="shared" si="5"/>
        <v>16.432821638822382</v>
      </c>
      <c r="F106" s="153">
        <v>0.58</v>
      </c>
      <c r="G106" s="153">
        <v>0.5</v>
      </c>
      <c r="H106" s="153">
        <v>0.4</v>
      </c>
      <c r="I106" s="153">
        <v>0.34</v>
      </c>
      <c r="J106" s="153">
        <v>0.25</v>
      </c>
      <c r="K106" s="153">
        <v>0.21</v>
      </c>
      <c r="L106" s="153">
        <v>0.18</v>
      </c>
      <c r="M106" s="153">
        <v>0.16667</v>
      </c>
      <c r="N106" s="153">
        <v>0.15333</v>
      </c>
      <c r="O106" s="153">
        <v>0.14</v>
      </c>
      <c r="P106" s="154">
        <v>0.12667</v>
      </c>
    </row>
    <row r="107" spans="1:16" ht="12.75">
      <c r="A107" s="171" t="s">
        <v>1132</v>
      </c>
      <c r="B107" s="79" t="s">
        <v>1133</v>
      </c>
      <c r="C107" s="280">
        <f t="shared" si="3"/>
        <v>1.302739293996184</v>
      </c>
      <c r="D107" s="281">
        <f t="shared" si="4"/>
        <v>2.3924085707801135</v>
      </c>
      <c r="E107" s="282">
        <f t="shared" si="5"/>
        <v>1.8364446223475328</v>
      </c>
      <c r="F107" s="253">
        <v>1.4575</v>
      </c>
      <c r="G107" s="253">
        <v>1.4075</v>
      </c>
      <c r="H107" s="253">
        <v>1.365</v>
      </c>
      <c r="I107" s="253">
        <v>1.345</v>
      </c>
      <c r="J107" s="253">
        <v>1.3225</v>
      </c>
      <c r="K107" s="253">
        <v>1.295</v>
      </c>
      <c r="L107" s="253">
        <v>1.2775</v>
      </c>
      <c r="M107" s="253">
        <v>1.2675</v>
      </c>
      <c r="N107" s="253">
        <v>1.255</v>
      </c>
      <c r="O107" s="253">
        <v>1.235</v>
      </c>
      <c r="P107" s="254">
        <v>1.215</v>
      </c>
    </row>
    <row r="108" spans="1:16" ht="12.75">
      <c r="A108" s="172" t="s">
        <v>1302</v>
      </c>
      <c r="B108" s="79"/>
      <c r="C108" s="291">
        <f t="shared" si="3"/>
        <v>1.186474364485717</v>
      </c>
      <c r="D108" s="281">
        <f>((F108/K108)^(1/5)-1)*100</f>
        <v>8.84482077059685</v>
      </c>
      <c r="E108" s="282">
        <f>((F108/P108)^(1/10)-1)*100</f>
        <v>7.454708702813551</v>
      </c>
      <c r="F108" s="253">
        <f aca="true" t="shared" si="6" ref="F108:P108">AVERAGE(F7:F107)</f>
        <v>1.1940900990099008</v>
      </c>
      <c r="G108" s="253">
        <f t="shared" si="6"/>
        <v>1.1266488080361434</v>
      </c>
      <c r="H108" s="253">
        <f t="shared" si="6"/>
        <v>1.0113811490190376</v>
      </c>
      <c r="I108" s="253">
        <f t="shared" si="6"/>
        <v>0.9224902127821092</v>
      </c>
      <c r="J108" s="253">
        <f t="shared" si="6"/>
        <v>0.8468385854983463</v>
      </c>
      <c r="K108" s="253">
        <f t="shared" si="6"/>
        <v>0.7816246630792366</v>
      </c>
      <c r="L108" s="253">
        <f t="shared" si="6"/>
        <v>0.7181789433875128</v>
      </c>
      <c r="M108" s="253">
        <f t="shared" si="6"/>
        <v>0.6746568515210877</v>
      </c>
      <c r="N108" s="253">
        <f t="shared" si="6"/>
        <v>0.6459964783661434</v>
      </c>
      <c r="O108" s="253">
        <f t="shared" si="6"/>
        <v>0.6153925456866333</v>
      </c>
      <c r="P108" s="254">
        <f t="shared" si="6"/>
        <v>0.581811880918485</v>
      </c>
    </row>
    <row r="110" spans="3:6" ht="12.75">
      <c r="C110" s="207"/>
      <c r="D110" s="168" t="s">
        <v>408</v>
      </c>
      <c r="E110" s="174"/>
      <c r="F110" s="160" t="s">
        <v>405</v>
      </c>
    </row>
    <row r="111" spans="1:16" ht="12.75">
      <c r="A111" s="171" t="s">
        <v>964</v>
      </c>
      <c r="B111" s="107" t="s">
        <v>965</v>
      </c>
      <c r="C111" s="172" t="s">
        <v>982</v>
      </c>
      <c r="D111" s="175" t="s">
        <v>41</v>
      </c>
      <c r="E111" s="175" t="s">
        <v>40</v>
      </c>
      <c r="F111" s="170">
        <v>2009</v>
      </c>
      <c r="G111" s="170">
        <v>2008</v>
      </c>
      <c r="H111" s="170">
        <v>2007</v>
      </c>
      <c r="I111" s="170">
        <v>2006</v>
      </c>
      <c r="J111" s="170">
        <v>2005</v>
      </c>
      <c r="K111" s="170">
        <v>2004</v>
      </c>
      <c r="L111" s="170">
        <v>2003</v>
      </c>
      <c r="M111" s="170">
        <v>2002</v>
      </c>
      <c r="N111" s="170">
        <v>2001</v>
      </c>
      <c r="O111" s="170">
        <v>2000</v>
      </c>
      <c r="P111" s="173">
        <v>1999</v>
      </c>
    </row>
    <row r="112" spans="1:16" ht="12.75">
      <c r="A112" s="34" t="s">
        <v>878</v>
      </c>
      <c r="B112" s="17" t="s">
        <v>885</v>
      </c>
      <c r="C112" s="268">
        <f aca="true" t="shared" si="7" ref="C112:C206">D112/E112</f>
        <v>1.0850726507026445</v>
      </c>
      <c r="D112" s="269">
        <f>((F112/K112)^(1/5)-1)*100</f>
        <v>9.09344785321553</v>
      </c>
      <c r="E112" s="270">
        <f>((F112/P112)^(1/10)-1)*100</f>
        <v>8.380496778097779</v>
      </c>
      <c r="F112" s="151">
        <v>0.59</v>
      </c>
      <c r="G112" s="151">
        <v>0.58</v>
      </c>
      <c r="H112" s="163">
        <v>0.56</v>
      </c>
      <c r="I112" s="151">
        <v>0.53454</v>
      </c>
      <c r="J112" s="151">
        <v>0.44545</v>
      </c>
      <c r="K112" s="151">
        <v>0.38182</v>
      </c>
      <c r="L112" s="151">
        <v>0.33637</v>
      </c>
      <c r="M112" s="163">
        <v>0.32728</v>
      </c>
      <c r="N112" s="151">
        <v>0.32338</v>
      </c>
      <c r="O112" s="151">
        <v>0.30426</v>
      </c>
      <c r="P112" s="267">
        <v>0.26384</v>
      </c>
    </row>
    <row r="113" spans="1:16" ht="12.75">
      <c r="A113" s="44" t="s">
        <v>922</v>
      </c>
      <c r="B113" s="10" t="s">
        <v>923</v>
      </c>
      <c r="C113" s="271">
        <f t="shared" si="7"/>
        <v>0.915111639633781</v>
      </c>
      <c r="D113" s="272">
        <f>((F113/K113)^(1/5)-1)*100</f>
        <v>4.4286844887836185</v>
      </c>
      <c r="E113" s="273">
        <f>((F113/P113)^(1/10)-1)*100</f>
        <v>4.839501867286855</v>
      </c>
      <c r="F113" s="153">
        <v>0.77</v>
      </c>
      <c r="G113" s="153">
        <v>0.74</v>
      </c>
      <c r="H113" s="153">
        <v>0.7</v>
      </c>
      <c r="I113" s="153">
        <v>0.66</v>
      </c>
      <c r="J113" s="161">
        <v>0.64</v>
      </c>
      <c r="K113" s="153">
        <v>0.62</v>
      </c>
      <c r="L113" s="153">
        <v>0.58</v>
      </c>
      <c r="M113" s="153">
        <v>0.54</v>
      </c>
      <c r="N113" s="161">
        <v>0.52</v>
      </c>
      <c r="O113" s="153">
        <v>0.5</v>
      </c>
      <c r="P113" s="162">
        <v>0.48</v>
      </c>
    </row>
    <row r="114" spans="1:16" ht="12.75">
      <c r="A114" s="44" t="s">
        <v>266</v>
      </c>
      <c r="B114" s="10" t="s">
        <v>267</v>
      </c>
      <c r="C114" s="271">
        <f>D114/E114</f>
        <v>0.6758656620491402</v>
      </c>
      <c r="D114" s="272">
        <f>((F114/K114)^(1/5)-1)*100</f>
        <v>7.528000640556964</v>
      </c>
      <c r="E114" s="273">
        <f>((F114/P114)^(1/10)-1)*100</f>
        <v>11.138309080140285</v>
      </c>
      <c r="F114" s="153">
        <v>1.15</v>
      </c>
      <c r="G114" s="153">
        <v>1.09</v>
      </c>
      <c r="H114" s="153">
        <v>1.04</v>
      </c>
      <c r="I114" s="153">
        <v>0.96</v>
      </c>
      <c r="J114" s="153">
        <v>0.88</v>
      </c>
      <c r="K114" s="153">
        <v>0.8</v>
      </c>
      <c r="L114" s="153">
        <v>0.74</v>
      </c>
      <c r="M114" s="153">
        <v>0.68</v>
      </c>
      <c r="N114" s="153">
        <v>0.56</v>
      </c>
      <c r="O114" s="153">
        <v>0.48</v>
      </c>
      <c r="P114" s="154">
        <v>0.4</v>
      </c>
    </row>
    <row r="115" spans="1:16" ht="12.75">
      <c r="A115" s="44" t="s">
        <v>121</v>
      </c>
      <c r="B115" s="10" t="s">
        <v>122</v>
      </c>
      <c r="C115" s="271">
        <f t="shared" si="7"/>
        <v>1.179563240377904</v>
      </c>
      <c r="D115" s="272">
        <f aca="true" t="shared" si="8" ref="D115:D179">((F115/K115)^(1/5)-1)*100</f>
        <v>11.318879645586332</v>
      </c>
      <c r="E115" s="273">
        <f aca="true" t="shared" si="9" ref="E115:E178">((F115/P115)^(1/10)-1)*100</f>
        <v>9.595822638521723</v>
      </c>
      <c r="F115" s="166">
        <v>0.5</v>
      </c>
      <c r="G115" s="166">
        <v>0.48</v>
      </c>
      <c r="H115" s="166">
        <v>0.42</v>
      </c>
      <c r="I115" s="166">
        <v>0.345</v>
      </c>
      <c r="J115" s="166">
        <v>0.31</v>
      </c>
      <c r="K115" s="166">
        <v>0.2925</v>
      </c>
      <c r="L115" s="166">
        <v>0.2825</v>
      </c>
      <c r="M115" s="166">
        <v>0.27</v>
      </c>
      <c r="N115" s="161">
        <v>0.26</v>
      </c>
      <c r="O115" s="153">
        <v>0.23</v>
      </c>
      <c r="P115" s="162">
        <v>0.2</v>
      </c>
    </row>
    <row r="116" spans="1:16" ht="12.75">
      <c r="A116" s="53" t="s">
        <v>545</v>
      </c>
      <c r="B116" s="54" t="s">
        <v>546</v>
      </c>
      <c r="C116" s="274" t="s">
        <v>1188</v>
      </c>
      <c r="D116" s="275">
        <f t="shared" si="8"/>
        <v>25.92746769380385</v>
      </c>
      <c r="E116" s="276" t="s">
        <v>1188</v>
      </c>
      <c r="F116" s="208">
        <v>0.38</v>
      </c>
      <c r="G116" s="165">
        <v>0.36</v>
      </c>
      <c r="H116" s="208">
        <v>0.32</v>
      </c>
      <c r="I116" s="208">
        <v>0.24</v>
      </c>
      <c r="J116" s="208">
        <v>0.18</v>
      </c>
      <c r="K116" s="165">
        <v>0.12</v>
      </c>
      <c r="L116" s="208">
        <v>0.09</v>
      </c>
      <c r="M116" s="165">
        <v>0.08</v>
      </c>
      <c r="N116" s="208">
        <v>0.02</v>
      </c>
      <c r="O116" s="165">
        <v>0</v>
      </c>
      <c r="P116" s="156">
        <v>0</v>
      </c>
    </row>
    <row r="117" spans="1:16" ht="12.75">
      <c r="A117" s="44" t="s">
        <v>938</v>
      </c>
      <c r="B117" s="10" t="s">
        <v>939</v>
      </c>
      <c r="C117" s="271">
        <f t="shared" si="7"/>
        <v>1.0637060575227353</v>
      </c>
      <c r="D117" s="272">
        <f t="shared" si="8"/>
        <v>22.220966555524214</v>
      </c>
      <c r="E117" s="273">
        <f t="shared" si="9"/>
        <v>20.89013820911636</v>
      </c>
      <c r="F117" s="161">
        <v>0.6</v>
      </c>
      <c r="G117" s="166">
        <v>0.56</v>
      </c>
      <c r="H117" s="166">
        <v>0.5</v>
      </c>
      <c r="I117" s="166">
        <v>0.42</v>
      </c>
      <c r="J117" s="166">
        <v>0.35</v>
      </c>
      <c r="K117" s="166">
        <v>0.22</v>
      </c>
      <c r="L117" s="166">
        <v>0.125</v>
      </c>
      <c r="M117" s="161">
        <v>0.12</v>
      </c>
      <c r="N117" s="166">
        <v>0.11</v>
      </c>
      <c r="O117" s="161">
        <v>0.1</v>
      </c>
      <c r="P117" s="154">
        <v>0.09</v>
      </c>
    </row>
    <row r="118" spans="1:16" ht="12.75">
      <c r="A118" s="44" t="s">
        <v>940</v>
      </c>
      <c r="B118" s="10" t="s">
        <v>941</v>
      </c>
      <c r="C118" s="271">
        <f t="shared" si="7"/>
        <v>1.05333111195157</v>
      </c>
      <c r="D118" s="272">
        <f t="shared" si="8"/>
        <v>8.397950055847536</v>
      </c>
      <c r="E118" s="273">
        <f t="shared" si="9"/>
        <v>7.9727542085870295</v>
      </c>
      <c r="F118" s="166">
        <v>0.55</v>
      </c>
      <c r="G118" s="166">
        <v>0.51</v>
      </c>
      <c r="H118" s="166">
        <v>0.48</v>
      </c>
      <c r="I118" s="166">
        <v>0.4438</v>
      </c>
      <c r="J118" s="166">
        <v>0.3994</v>
      </c>
      <c r="K118" s="166">
        <v>0.3675</v>
      </c>
      <c r="L118" s="166">
        <v>0.342</v>
      </c>
      <c r="M118" s="166">
        <v>0.3225</v>
      </c>
      <c r="N118" s="166">
        <v>0.3027</v>
      </c>
      <c r="O118" s="166">
        <v>0.2818</v>
      </c>
      <c r="P118" s="283">
        <v>0.2554</v>
      </c>
    </row>
    <row r="119" spans="1:16" ht="12.75">
      <c r="A119" s="44" t="s">
        <v>942</v>
      </c>
      <c r="B119" s="10" t="s">
        <v>943</v>
      </c>
      <c r="C119" s="271">
        <f t="shared" si="7"/>
        <v>0.5255819034539537</v>
      </c>
      <c r="D119" s="272">
        <f t="shared" si="8"/>
        <v>4.3400584349297056</v>
      </c>
      <c r="E119" s="273">
        <f t="shared" si="9"/>
        <v>8.257625322348904</v>
      </c>
      <c r="F119" s="166">
        <v>0.9781599999999999</v>
      </c>
      <c r="G119" s="166">
        <v>0.9611700000000001</v>
      </c>
      <c r="H119" s="166">
        <v>0.91167</v>
      </c>
      <c r="I119" s="166">
        <v>0.88511</v>
      </c>
      <c r="J119" s="166">
        <v>0.84158</v>
      </c>
      <c r="K119" s="166">
        <v>0.7909600000000001</v>
      </c>
      <c r="L119" s="166">
        <v>0.72115</v>
      </c>
      <c r="M119" s="166">
        <v>0.65228</v>
      </c>
      <c r="N119" s="166">
        <v>0.57056</v>
      </c>
      <c r="O119" s="166">
        <v>0.50075</v>
      </c>
      <c r="P119" s="283">
        <v>0.44240999999999997</v>
      </c>
    </row>
    <row r="120" spans="1:16" ht="12.75">
      <c r="A120" s="44" t="s">
        <v>800</v>
      </c>
      <c r="B120" s="10" t="s">
        <v>801</v>
      </c>
      <c r="C120" s="271">
        <f t="shared" si="7"/>
        <v>1.2545213549448466</v>
      </c>
      <c r="D120" s="272">
        <f t="shared" si="8"/>
        <v>5.481290926937432</v>
      </c>
      <c r="E120" s="273">
        <f t="shared" si="9"/>
        <v>4.36922887389064</v>
      </c>
      <c r="F120" s="166">
        <v>0.7225</v>
      </c>
      <c r="G120" s="166">
        <v>0.7072</v>
      </c>
      <c r="H120" s="166">
        <v>0.664</v>
      </c>
      <c r="I120" s="166">
        <v>0.6134</v>
      </c>
      <c r="J120" s="166">
        <v>0.5805</v>
      </c>
      <c r="K120" s="166">
        <v>0.5533</v>
      </c>
      <c r="L120" s="166">
        <v>0.53268</v>
      </c>
      <c r="M120" s="166">
        <v>0.51556</v>
      </c>
      <c r="N120" s="166">
        <v>0.49334</v>
      </c>
      <c r="O120" s="166">
        <v>0.48666</v>
      </c>
      <c r="P120" s="283">
        <v>0.47109999999999996</v>
      </c>
    </row>
    <row r="121" spans="1:16" ht="12.75">
      <c r="A121" s="44" t="s">
        <v>836</v>
      </c>
      <c r="B121" s="10" t="s">
        <v>837</v>
      </c>
      <c r="C121" s="271">
        <f t="shared" si="7"/>
        <v>1.051765065595973</v>
      </c>
      <c r="D121" s="272">
        <f t="shared" si="8"/>
        <v>12.535507187104278</v>
      </c>
      <c r="E121" s="273">
        <f t="shared" si="9"/>
        <v>11.918543025576867</v>
      </c>
      <c r="F121" s="166">
        <v>0.74</v>
      </c>
      <c r="G121" s="166">
        <v>0.66</v>
      </c>
      <c r="H121" s="166">
        <v>0.58</v>
      </c>
      <c r="I121" s="166">
        <v>0.5</v>
      </c>
      <c r="J121" s="166">
        <v>0.45</v>
      </c>
      <c r="K121" s="166">
        <v>0.41</v>
      </c>
      <c r="L121" s="166">
        <v>0.37</v>
      </c>
      <c r="M121" s="166">
        <v>0.33</v>
      </c>
      <c r="N121" s="166">
        <v>0.31</v>
      </c>
      <c r="O121" s="166">
        <v>0.27</v>
      </c>
      <c r="P121" s="283">
        <v>0.24</v>
      </c>
    </row>
    <row r="122" spans="1:16" ht="12.75">
      <c r="A122" s="34" t="s">
        <v>192</v>
      </c>
      <c r="B122" s="17" t="s">
        <v>193</v>
      </c>
      <c r="C122" s="268">
        <f t="shared" si="7"/>
        <v>0.8855289853032264</v>
      </c>
      <c r="D122" s="269">
        <f t="shared" si="8"/>
        <v>1.5818125795518556</v>
      </c>
      <c r="E122" s="270">
        <f t="shared" si="9"/>
        <v>1.7862911387482194</v>
      </c>
      <c r="F122" s="284">
        <v>1.325</v>
      </c>
      <c r="G122" s="284">
        <v>1.305</v>
      </c>
      <c r="H122" s="284">
        <v>1.285</v>
      </c>
      <c r="I122" s="284">
        <v>1.265</v>
      </c>
      <c r="J122" s="284">
        <v>1.245</v>
      </c>
      <c r="K122" s="284">
        <v>1.225</v>
      </c>
      <c r="L122" s="284">
        <v>1.205</v>
      </c>
      <c r="M122" s="284">
        <v>1.185</v>
      </c>
      <c r="N122" s="284">
        <v>1.165</v>
      </c>
      <c r="O122" s="284">
        <v>1.145</v>
      </c>
      <c r="P122" s="285">
        <v>1.11</v>
      </c>
    </row>
    <row r="123" spans="1:16" ht="12.75">
      <c r="A123" s="44" t="s">
        <v>944</v>
      </c>
      <c r="B123" s="10" t="s">
        <v>945</v>
      </c>
      <c r="C123" s="271">
        <f t="shared" si="7"/>
        <v>0.9553153334296196</v>
      </c>
      <c r="D123" s="272">
        <f t="shared" si="8"/>
        <v>8.447177119769854</v>
      </c>
      <c r="E123" s="273">
        <f t="shared" si="9"/>
        <v>8.842291989017026</v>
      </c>
      <c r="F123" s="166">
        <v>0.84</v>
      </c>
      <c r="G123" s="166">
        <v>0.8</v>
      </c>
      <c r="H123" s="166">
        <v>0.74</v>
      </c>
      <c r="I123" s="166">
        <v>0.7</v>
      </c>
      <c r="J123" s="166">
        <v>0.66</v>
      </c>
      <c r="K123" s="166">
        <v>0.56</v>
      </c>
      <c r="L123" s="166">
        <v>0.42</v>
      </c>
      <c r="M123" s="166">
        <v>0.4</v>
      </c>
      <c r="N123" s="166">
        <v>0.38</v>
      </c>
      <c r="O123" s="166">
        <v>0.37</v>
      </c>
      <c r="P123" s="283">
        <v>0.36</v>
      </c>
    </row>
    <row r="124" spans="1:16" ht="12.75">
      <c r="A124" s="44" t="s">
        <v>946</v>
      </c>
      <c r="B124" s="10" t="s">
        <v>947</v>
      </c>
      <c r="C124" s="271">
        <f t="shared" si="7"/>
        <v>1.1016675662694804</v>
      </c>
      <c r="D124" s="272">
        <f t="shared" si="8"/>
        <v>10.837067695276769</v>
      </c>
      <c r="E124" s="273">
        <f t="shared" si="9"/>
        <v>9.836967182372236</v>
      </c>
      <c r="F124" s="166">
        <v>0.46</v>
      </c>
      <c r="G124" s="166">
        <v>0.4</v>
      </c>
      <c r="H124" s="166">
        <v>0.34</v>
      </c>
      <c r="I124" s="166">
        <v>0.31</v>
      </c>
      <c r="J124" s="166">
        <v>0.29</v>
      </c>
      <c r="K124" s="166">
        <v>0.275</v>
      </c>
      <c r="L124" s="166">
        <v>0.265</v>
      </c>
      <c r="M124" s="166">
        <v>0.255</v>
      </c>
      <c r="N124" s="166">
        <v>0.25</v>
      </c>
      <c r="O124" s="166">
        <v>0.215</v>
      </c>
      <c r="P124" s="283">
        <v>0.18</v>
      </c>
    </row>
    <row r="125" spans="1:16" ht="12.75">
      <c r="A125" s="44" t="s">
        <v>1228</v>
      </c>
      <c r="B125" s="10" t="s">
        <v>948</v>
      </c>
      <c r="C125" s="271">
        <f t="shared" si="7"/>
        <v>0.8539834829866255</v>
      </c>
      <c r="D125" s="272">
        <f t="shared" si="8"/>
        <v>11.562067855307113</v>
      </c>
      <c r="E125" s="273">
        <f t="shared" si="9"/>
        <v>13.538982996335292</v>
      </c>
      <c r="F125" s="166">
        <v>0.89</v>
      </c>
      <c r="G125" s="166">
        <v>0.82</v>
      </c>
      <c r="H125" s="166">
        <v>0.74</v>
      </c>
      <c r="I125" s="166">
        <v>0.66</v>
      </c>
      <c r="J125" s="166">
        <v>0.58</v>
      </c>
      <c r="K125" s="166">
        <v>0.515</v>
      </c>
      <c r="L125" s="166">
        <v>0.455</v>
      </c>
      <c r="M125" s="166">
        <v>0.38</v>
      </c>
      <c r="N125" s="166">
        <v>0.36</v>
      </c>
      <c r="O125" s="166">
        <v>0.32</v>
      </c>
      <c r="P125" s="283">
        <v>0.25</v>
      </c>
    </row>
    <row r="126" spans="1:16" ht="12.75">
      <c r="A126" s="53" t="s">
        <v>846</v>
      </c>
      <c r="B126" s="54" t="s">
        <v>847</v>
      </c>
      <c r="C126" s="274">
        <f t="shared" si="7"/>
        <v>0.6488044290669278</v>
      </c>
      <c r="D126" s="275">
        <f t="shared" si="8"/>
        <v>11.628841548417412</v>
      </c>
      <c r="E126" s="276">
        <f t="shared" si="9"/>
        <v>17.923492854605392</v>
      </c>
      <c r="F126" s="208">
        <v>0.52</v>
      </c>
      <c r="G126" s="208">
        <v>0.5</v>
      </c>
      <c r="H126" s="208">
        <v>0.43</v>
      </c>
      <c r="I126" s="165">
        <v>0.4</v>
      </c>
      <c r="J126" s="208">
        <v>0.37</v>
      </c>
      <c r="K126" s="208">
        <v>0.3</v>
      </c>
      <c r="L126" s="208">
        <v>0.23</v>
      </c>
      <c r="M126" s="208">
        <v>0.155</v>
      </c>
      <c r="N126" s="208">
        <v>0.115</v>
      </c>
      <c r="O126" s="208">
        <v>0.105</v>
      </c>
      <c r="P126" s="286">
        <v>0.1</v>
      </c>
    </row>
    <row r="127" spans="1:16" ht="12.75">
      <c r="A127" s="44" t="s">
        <v>883</v>
      </c>
      <c r="B127" s="10" t="s">
        <v>890</v>
      </c>
      <c r="C127" s="271">
        <f t="shared" si="7"/>
        <v>0.9425776148764884</v>
      </c>
      <c r="D127" s="272">
        <f t="shared" si="8"/>
        <v>7.528000640556964</v>
      </c>
      <c r="E127" s="273">
        <f t="shared" si="9"/>
        <v>7.9866108867261865</v>
      </c>
      <c r="F127" s="166">
        <v>0.69</v>
      </c>
      <c r="G127" s="166">
        <v>0.68</v>
      </c>
      <c r="H127" s="166">
        <v>0.64</v>
      </c>
      <c r="I127" s="166">
        <v>0.6</v>
      </c>
      <c r="J127" s="166">
        <v>0.56</v>
      </c>
      <c r="K127" s="166">
        <v>0.48</v>
      </c>
      <c r="L127" s="166">
        <v>0.4</v>
      </c>
      <c r="M127" s="166">
        <v>0.35</v>
      </c>
      <c r="N127" s="166">
        <v>0.34</v>
      </c>
      <c r="O127" s="166">
        <v>0.325</v>
      </c>
      <c r="P127" s="162">
        <v>0.32</v>
      </c>
    </row>
    <row r="128" spans="1:16" ht="12.75">
      <c r="A128" s="150" t="s">
        <v>830</v>
      </c>
      <c r="B128" s="10" t="s">
        <v>831</v>
      </c>
      <c r="C128" s="271">
        <f t="shared" si="7"/>
        <v>0.8910798262172784</v>
      </c>
      <c r="D128" s="272">
        <f t="shared" si="8"/>
        <v>7.912928578583145</v>
      </c>
      <c r="E128" s="273">
        <f t="shared" si="9"/>
        <v>8.880156800512818</v>
      </c>
      <c r="F128" s="166">
        <v>0.6</v>
      </c>
      <c r="G128" s="166">
        <v>0.5775</v>
      </c>
      <c r="H128" s="166">
        <v>0.5475</v>
      </c>
      <c r="I128" s="166">
        <v>0.51</v>
      </c>
      <c r="J128" s="166">
        <v>0.455</v>
      </c>
      <c r="K128" s="166">
        <v>0.41</v>
      </c>
      <c r="L128" s="166">
        <v>0.37</v>
      </c>
      <c r="M128" s="166">
        <v>0.33</v>
      </c>
      <c r="N128" s="166">
        <v>0.305</v>
      </c>
      <c r="O128" s="166">
        <v>0.28125</v>
      </c>
      <c r="P128" s="283">
        <v>0.25625</v>
      </c>
    </row>
    <row r="129" spans="1:16" ht="12.75">
      <c r="A129" s="44" t="s">
        <v>197</v>
      </c>
      <c r="B129" s="10" t="s">
        <v>198</v>
      </c>
      <c r="C129" s="271">
        <f t="shared" si="7"/>
        <v>1.2940478645682956</v>
      </c>
      <c r="D129" s="272">
        <f t="shared" si="8"/>
        <v>10.017134281288387</v>
      </c>
      <c r="E129" s="273">
        <f t="shared" si="9"/>
        <v>7.740930266617441</v>
      </c>
      <c r="F129" s="166">
        <v>0.685</v>
      </c>
      <c r="G129" s="166">
        <v>0.62</v>
      </c>
      <c r="H129" s="166">
        <v>0.57</v>
      </c>
      <c r="I129" s="166">
        <v>0.53</v>
      </c>
      <c r="J129" s="166">
        <v>0.46</v>
      </c>
      <c r="K129" s="166">
        <v>0.425</v>
      </c>
      <c r="L129" s="166">
        <v>0.405</v>
      </c>
      <c r="M129" s="166">
        <v>0.385</v>
      </c>
      <c r="N129" s="166">
        <v>0.365</v>
      </c>
      <c r="O129" s="166">
        <v>0.345</v>
      </c>
      <c r="P129" s="283">
        <v>0.325</v>
      </c>
    </row>
    <row r="130" spans="1:16" ht="12.75">
      <c r="A130" s="44" t="s">
        <v>949</v>
      </c>
      <c r="B130" s="10" t="s">
        <v>950</v>
      </c>
      <c r="C130" s="271">
        <f t="shared" si="7"/>
        <v>0.8772280518984066</v>
      </c>
      <c r="D130" s="272">
        <f t="shared" si="8"/>
        <v>15.843447954862055</v>
      </c>
      <c r="E130" s="273">
        <f t="shared" si="9"/>
        <v>18.060808612509938</v>
      </c>
      <c r="F130" s="166">
        <v>0.3025</v>
      </c>
      <c r="G130" s="166">
        <v>0.285</v>
      </c>
      <c r="H130" s="166">
        <v>0.25</v>
      </c>
      <c r="I130" s="166">
        <v>0.21</v>
      </c>
      <c r="J130" s="166">
        <v>0.17</v>
      </c>
      <c r="K130" s="166">
        <v>0.145</v>
      </c>
      <c r="L130" s="166">
        <v>0.115</v>
      </c>
      <c r="M130" s="166">
        <v>0.09</v>
      </c>
      <c r="N130" s="166">
        <v>0.08</v>
      </c>
      <c r="O130" s="166">
        <v>0.0675</v>
      </c>
      <c r="P130" s="283">
        <v>0.0575</v>
      </c>
    </row>
    <row r="131" spans="1:16" ht="12.75">
      <c r="A131" s="44" t="s">
        <v>123</v>
      </c>
      <c r="B131" s="10" t="s">
        <v>124</v>
      </c>
      <c r="C131" s="271">
        <f t="shared" si="7"/>
        <v>1.2530276859726621</v>
      </c>
      <c r="D131" s="272">
        <f t="shared" si="8"/>
        <v>6.567090428931643</v>
      </c>
      <c r="E131" s="273">
        <f t="shared" si="9"/>
        <v>5.240977914892553</v>
      </c>
      <c r="F131" s="166">
        <v>3.625</v>
      </c>
      <c r="G131" s="166">
        <v>3.425</v>
      </c>
      <c r="H131" s="166">
        <v>3.225</v>
      </c>
      <c r="I131" s="166">
        <v>3.025</v>
      </c>
      <c r="J131" s="166">
        <v>2.825</v>
      </c>
      <c r="K131" s="166">
        <v>2.6375</v>
      </c>
      <c r="L131" s="166">
        <v>2.5375</v>
      </c>
      <c r="M131" s="166">
        <v>2.5</v>
      </c>
      <c r="N131" s="166">
        <v>2.45</v>
      </c>
      <c r="O131" s="166">
        <v>2.4</v>
      </c>
      <c r="P131" s="283">
        <v>2.175</v>
      </c>
    </row>
    <row r="132" spans="1:16" ht="12.75">
      <c r="A132" s="34" t="s">
        <v>802</v>
      </c>
      <c r="B132" s="17" t="s">
        <v>803</v>
      </c>
      <c r="C132" s="268">
        <f t="shared" si="7"/>
        <v>1.0674331543751083</v>
      </c>
      <c r="D132" s="269">
        <f t="shared" si="8"/>
        <v>31.95079107728942</v>
      </c>
      <c r="E132" s="270">
        <f t="shared" si="9"/>
        <v>29.932357774659813</v>
      </c>
      <c r="F132" s="284">
        <v>0.96</v>
      </c>
      <c r="G132" s="284">
        <v>0.88</v>
      </c>
      <c r="H132" s="284">
        <v>0.72</v>
      </c>
      <c r="I132" s="284">
        <v>0.52</v>
      </c>
      <c r="J132" s="284">
        <v>0.3</v>
      </c>
      <c r="K132" s="284">
        <v>0.24</v>
      </c>
      <c r="L132" s="284">
        <v>0.16</v>
      </c>
      <c r="M132" s="284">
        <v>0.12</v>
      </c>
      <c r="N132" s="284">
        <v>0.1</v>
      </c>
      <c r="O132" s="284">
        <v>0.08</v>
      </c>
      <c r="P132" s="285">
        <v>0.07</v>
      </c>
    </row>
    <row r="133" spans="1:16" ht="12.75">
      <c r="A133" s="44" t="s">
        <v>772</v>
      </c>
      <c r="B133" s="10" t="s">
        <v>773</v>
      </c>
      <c r="C133" s="271">
        <f t="shared" si="7"/>
        <v>1.2228741344855583</v>
      </c>
      <c r="D133" s="272">
        <f t="shared" si="8"/>
        <v>19.705454142163248</v>
      </c>
      <c r="E133" s="273">
        <f t="shared" si="9"/>
        <v>16.114049342006066</v>
      </c>
      <c r="F133" s="166">
        <v>0.891</v>
      </c>
      <c r="G133" s="166">
        <v>0.867</v>
      </c>
      <c r="H133" s="166">
        <v>0.785</v>
      </c>
      <c r="I133" s="166">
        <v>0.575</v>
      </c>
      <c r="J133" s="166">
        <v>0.481</v>
      </c>
      <c r="K133" s="166">
        <v>0.3625</v>
      </c>
      <c r="L133" s="166">
        <v>0.33336</v>
      </c>
      <c r="M133" s="166">
        <v>0.28668</v>
      </c>
      <c r="N133" s="166">
        <v>0.26</v>
      </c>
      <c r="O133" s="166">
        <v>0.23332</v>
      </c>
      <c r="P133" s="283">
        <v>0.2</v>
      </c>
    </row>
    <row r="134" spans="1:16" ht="12.75">
      <c r="A134" s="44" t="s">
        <v>862</v>
      </c>
      <c r="B134" s="10" t="s">
        <v>863</v>
      </c>
      <c r="C134" s="271">
        <f t="shared" si="7"/>
        <v>1.4235975895714386</v>
      </c>
      <c r="D134" s="272">
        <f t="shared" si="8"/>
        <v>18.999558596679655</v>
      </c>
      <c r="E134" s="273">
        <f t="shared" si="9"/>
        <v>13.346158167069744</v>
      </c>
      <c r="F134" s="166">
        <v>0.7</v>
      </c>
      <c r="G134" s="166">
        <v>0.62</v>
      </c>
      <c r="H134" s="166">
        <v>0.52</v>
      </c>
      <c r="I134" s="166">
        <v>0.44</v>
      </c>
      <c r="J134" s="166">
        <v>0.36</v>
      </c>
      <c r="K134" s="166">
        <v>0.29334</v>
      </c>
      <c r="L134" s="166">
        <v>0.25334</v>
      </c>
      <c r="M134" s="161">
        <v>0.24</v>
      </c>
      <c r="N134" s="166">
        <v>0.23</v>
      </c>
      <c r="O134" s="166">
        <v>0.2</v>
      </c>
      <c r="P134" s="283">
        <v>0.2</v>
      </c>
    </row>
    <row r="135" spans="1:16" ht="12.75">
      <c r="A135" s="44" t="s">
        <v>951</v>
      </c>
      <c r="B135" s="10" t="s">
        <v>952</v>
      </c>
      <c r="C135" s="271">
        <f t="shared" si="7"/>
        <v>1.561682775929188</v>
      </c>
      <c r="D135" s="272">
        <f t="shared" si="8"/>
        <v>39.325901136561</v>
      </c>
      <c r="E135" s="273">
        <f t="shared" si="9"/>
        <v>25.181747370660744</v>
      </c>
      <c r="F135" s="166">
        <v>0.63</v>
      </c>
      <c r="G135" s="166">
        <v>0.52</v>
      </c>
      <c r="H135" s="166">
        <v>0.42</v>
      </c>
      <c r="I135" s="166">
        <v>0.3</v>
      </c>
      <c r="J135" s="166">
        <v>0.18</v>
      </c>
      <c r="K135" s="161">
        <v>0.12</v>
      </c>
      <c r="L135" s="166">
        <v>0.11</v>
      </c>
      <c r="M135" s="161">
        <v>0.1</v>
      </c>
      <c r="N135" s="166">
        <v>0.09</v>
      </c>
      <c r="O135" s="166">
        <v>0.07333</v>
      </c>
      <c r="P135" s="283">
        <v>0.06667</v>
      </c>
    </row>
    <row r="136" spans="1:16" ht="12.75">
      <c r="A136" s="53" t="s">
        <v>858</v>
      </c>
      <c r="B136" s="54" t="s">
        <v>859</v>
      </c>
      <c r="C136" s="274">
        <f t="shared" si="7"/>
        <v>0.8979128487188668</v>
      </c>
      <c r="D136" s="275">
        <f t="shared" si="8"/>
        <v>16.36215183053762</v>
      </c>
      <c r="E136" s="276">
        <f t="shared" si="9"/>
        <v>18.222427548378416</v>
      </c>
      <c r="F136" s="208">
        <v>0.32</v>
      </c>
      <c r="G136" s="208">
        <v>0.28</v>
      </c>
      <c r="H136" s="208">
        <v>0.23</v>
      </c>
      <c r="I136" s="208">
        <v>0.19</v>
      </c>
      <c r="J136" s="208">
        <v>0.17</v>
      </c>
      <c r="K136" s="208">
        <v>0.15</v>
      </c>
      <c r="L136" s="208">
        <v>0.12</v>
      </c>
      <c r="M136" s="208">
        <v>0.1</v>
      </c>
      <c r="N136" s="208">
        <v>0.08</v>
      </c>
      <c r="O136" s="208">
        <v>0.07</v>
      </c>
      <c r="P136" s="287">
        <v>0.06</v>
      </c>
    </row>
    <row r="137" spans="1:16" ht="12.75">
      <c r="A137" s="44" t="s">
        <v>953</v>
      </c>
      <c r="B137" s="10" t="s">
        <v>954</v>
      </c>
      <c r="C137" s="271">
        <f t="shared" si="7"/>
        <v>1.5957380319969667</v>
      </c>
      <c r="D137" s="272">
        <f t="shared" si="8"/>
        <v>16.585069464845926</v>
      </c>
      <c r="E137" s="273">
        <f t="shared" si="9"/>
        <v>10.393353503075154</v>
      </c>
      <c r="F137" s="161">
        <v>1.68</v>
      </c>
      <c r="G137" s="166">
        <v>1.56</v>
      </c>
      <c r="H137" s="166">
        <v>1.32</v>
      </c>
      <c r="I137" s="166">
        <v>1.1</v>
      </c>
      <c r="J137" s="166">
        <v>0.91</v>
      </c>
      <c r="K137" s="166">
        <v>0.78</v>
      </c>
      <c r="L137" s="166">
        <v>0.71</v>
      </c>
      <c r="M137" s="161">
        <v>0.7</v>
      </c>
      <c r="N137" s="166">
        <v>0.69</v>
      </c>
      <c r="O137" s="166">
        <v>0.665</v>
      </c>
      <c r="P137" s="283">
        <v>0.625</v>
      </c>
    </row>
    <row r="138" spans="1:16" ht="12.75">
      <c r="A138" s="44" t="s">
        <v>199</v>
      </c>
      <c r="B138" s="10" t="s">
        <v>200</v>
      </c>
      <c r="C138" s="271">
        <f t="shared" si="7"/>
        <v>1.4747425993980057</v>
      </c>
      <c r="D138" s="272">
        <f t="shared" si="8"/>
        <v>11.696108148352668</v>
      </c>
      <c r="E138" s="273">
        <f t="shared" si="9"/>
        <v>7.93094886736645</v>
      </c>
      <c r="F138" s="166">
        <v>2.66</v>
      </c>
      <c r="G138" s="166">
        <v>2.53</v>
      </c>
      <c r="H138" s="166">
        <v>2.26</v>
      </c>
      <c r="I138" s="166">
        <v>2.01</v>
      </c>
      <c r="J138" s="166">
        <v>1.75</v>
      </c>
      <c r="K138" s="166">
        <v>1.53</v>
      </c>
      <c r="L138" s="166">
        <v>1.43</v>
      </c>
      <c r="M138" s="161">
        <v>1.4</v>
      </c>
      <c r="N138" s="166">
        <v>1.325</v>
      </c>
      <c r="O138" s="161">
        <v>1.3</v>
      </c>
      <c r="P138" s="283">
        <v>1.24</v>
      </c>
    </row>
    <row r="139" spans="1:16" ht="12.75">
      <c r="A139" s="44" t="s">
        <v>786</v>
      </c>
      <c r="B139" s="10" t="s">
        <v>787</v>
      </c>
      <c r="C139" s="271">
        <f t="shared" si="7"/>
        <v>1.4230152955958713</v>
      </c>
      <c r="D139" s="272">
        <f t="shared" si="8"/>
        <v>15.205379109377471</v>
      </c>
      <c r="E139" s="273">
        <f t="shared" si="9"/>
        <v>10.68532373224449</v>
      </c>
      <c r="F139" s="166">
        <v>0.46</v>
      </c>
      <c r="G139" s="166">
        <v>0.34</v>
      </c>
      <c r="H139" s="166">
        <v>0.3</v>
      </c>
      <c r="I139" s="166">
        <v>0.26</v>
      </c>
      <c r="J139" s="161">
        <v>0.24</v>
      </c>
      <c r="K139" s="166">
        <v>0.22667</v>
      </c>
      <c r="L139" s="166">
        <v>0.20667</v>
      </c>
      <c r="M139" s="161">
        <v>0.2</v>
      </c>
      <c r="N139" s="166">
        <v>0.19</v>
      </c>
      <c r="O139" s="166">
        <v>0.18667</v>
      </c>
      <c r="P139" s="283">
        <v>0.16667</v>
      </c>
    </row>
    <row r="140" spans="1:16" ht="12.75">
      <c r="A140" s="44" t="s">
        <v>361</v>
      </c>
      <c r="B140" s="10" t="s">
        <v>362</v>
      </c>
      <c r="C140" s="271" t="s">
        <v>1188</v>
      </c>
      <c r="D140" s="272">
        <f t="shared" si="8"/>
        <v>6.185875879493463</v>
      </c>
      <c r="E140" s="273" t="s">
        <v>1188</v>
      </c>
      <c r="F140" s="166">
        <v>0.81</v>
      </c>
      <c r="G140" s="166">
        <v>0.77</v>
      </c>
      <c r="H140" s="166">
        <v>0.73</v>
      </c>
      <c r="I140" s="166">
        <v>0.69</v>
      </c>
      <c r="J140" s="166">
        <v>0.65</v>
      </c>
      <c r="K140" s="166">
        <v>0.6</v>
      </c>
      <c r="L140" s="166">
        <v>0.57</v>
      </c>
      <c r="M140" s="166">
        <v>0.52</v>
      </c>
      <c r="N140" s="166">
        <v>0.38333</v>
      </c>
      <c r="O140" s="166">
        <v>0.3</v>
      </c>
      <c r="P140" s="283">
        <v>0</v>
      </c>
    </row>
    <row r="141" spans="1:16" ht="12.75">
      <c r="A141" s="44" t="s">
        <v>788</v>
      </c>
      <c r="B141" s="10" t="s">
        <v>789</v>
      </c>
      <c r="C141" s="271">
        <f t="shared" si="7"/>
        <v>0.6612709392298015</v>
      </c>
      <c r="D141" s="272">
        <f t="shared" si="8"/>
        <v>4.964595180586051</v>
      </c>
      <c r="E141" s="273">
        <f t="shared" si="9"/>
        <v>7.507656674537122</v>
      </c>
      <c r="F141" s="166">
        <v>0.66</v>
      </c>
      <c r="G141" s="166">
        <v>0.645</v>
      </c>
      <c r="H141" s="166">
        <v>0.62</v>
      </c>
      <c r="I141" s="166">
        <v>0.57</v>
      </c>
      <c r="J141" s="166">
        <v>0.55</v>
      </c>
      <c r="K141" s="166">
        <v>0.518</v>
      </c>
      <c r="L141" s="166">
        <v>0.472</v>
      </c>
      <c r="M141" s="166">
        <v>0.412</v>
      </c>
      <c r="N141" s="166">
        <v>0.372</v>
      </c>
      <c r="O141" s="166">
        <v>0.336</v>
      </c>
      <c r="P141" s="283">
        <v>0.32</v>
      </c>
    </row>
    <row r="142" spans="1:16" ht="12.75">
      <c r="A142" s="34" t="s">
        <v>892</v>
      </c>
      <c r="B142" s="17" t="s">
        <v>893</v>
      </c>
      <c r="C142" s="268">
        <f t="shared" si="7"/>
        <v>0.9149715075149235</v>
      </c>
      <c r="D142" s="269">
        <f t="shared" si="8"/>
        <v>5.922384104881218</v>
      </c>
      <c r="E142" s="270">
        <f t="shared" si="9"/>
        <v>6.472752491459</v>
      </c>
      <c r="F142" s="284">
        <v>0.88</v>
      </c>
      <c r="G142" s="284">
        <v>0.85</v>
      </c>
      <c r="H142" s="284">
        <v>0.81</v>
      </c>
      <c r="I142" s="284">
        <v>0.77</v>
      </c>
      <c r="J142" s="284">
        <v>0.73</v>
      </c>
      <c r="K142" s="284">
        <v>0.66</v>
      </c>
      <c r="L142" s="284">
        <v>0.595</v>
      </c>
      <c r="M142" s="284">
        <v>0.55</v>
      </c>
      <c r="N142" s="163">
        <v>0.54</v>
      </c>
      <c r="O142" s="284">
        <v>0.51</v>
      </c>
      <c r="P142" s="285">
        <v>0.47</v>
      </c>
    </row>
    <row r="143" spans="1:16" ht="12.75">
      <c r="A143" s="44" t="s">
        <v>567</v>
      </c>
      <c r="B143" s="10" t="s">
        <v>568</v>
      </c>
      <c r="C143" s="271">
        <f t="shared" si="7"/>
        <v>1.5046482572133786</v>
      </c>
      <c r="D143" s="272">
        <f t="shared" si="8"/>
        <v>16.370276544471764</v>
      </c>
      <c r="E143" s="273">
        <f t="shared" si="9"/>
        <v>10.879802947959183</v>
      </c>
      <c r="F143" s="166">
        <v>1.91</v>
      </c>
      <c r="G143" s="166">
        <v>1.88</v>
      </c>
      <c r="H143" s="166">
        <v>1.64</v>
      </c>
      <c r="I143" s="166">
        <v>1.44</v>
      </c>
      <c r="J143" s="166">
        <v>1.18</v>
      </c>
      <c r="K143" s="166">
        <v>0.895</v>
      </c>
      <c r="L143" s="166">
        <v>0.815</v>
      </c>
      <c r="M143" s="166">
        <v>0.74</v>
      </c>
      <c r="N143" s="166">
        <v>0.7</v>
      </c>
      <c r="O143" s="161">
        <v>0.68</v>
      </c>
      <c r="P143" s="283">
        <v>0.68</v>
      </c>
    </row>
    <row r="144" spans="1:16" ht="12.75">
      <c r="A144" s="44" t="s">
        <v>381</v>
      </c>
      <c r="B144" s="10" t="s">
        <v>382</v>
      </c>
      <c r="C144" s="271">
        <f t="shared" si="7"/>
        <v>0.1765046102963156</v>
      </c>
      <c r="D144" s="272">
        <f t="shared" si="8"/>
        <v>3.713728933664817</v>
      </c>
      <c r="E144" s="273">
        <f t="shared" si="9"/>
        <v>21.04040754193455</v>
      </c>
      <c r="F144" s="166">
        <v>0.27</v>
      </c>
      <c r="G144" s="161">
        <v>0.26</v>
      </c>
      <c r="H144" s="166">
        <v>0.255</v>
      </c>
      <c r="I144" s="161">
        <v>0.24</v>
      </c>
      <c r="J144" s="166">
        <v>0.235</v>
      </c>
      <c r="K144" s="166">
        <v>0.225</v>
      </c>
      <c r="L144" s="161">
        <v>0.21</v>
      </c>
      <c r="M144" s="166">
        <v>0.2075</v>
      </c>
      <c r="N144" s="166">
        <v>0.2</v>
      </c>
      <c r="O144" s="166">
        <v>0.08</v>
      </c>
      <c r="P144" s="283">
        <v>0.04</v>
      </c>
    </row>
    <row r="145" spans="1:16" ht="12.75">
      <c r="A145" s="44" t="s">
        <v>834</v>
      </c>
      <c r="B145" s="10" t="s">
        <v>835</v>
      </c>
      <c r="C145" s="271">
        <f t="shared" si="7"/>
        <v>1.2576978344158274</v>
      </c>
      <c r="D145" s="272">
        <f t="shared" si="8"/>
        <v>9.481601801011008</v>
      </c>
      <c r="E145" s="273">
        <f t="shared" si="9"/>
        <v>7.538855153881219</v>
      </c>
      <c r="F145" s="166">
        <v>1.51</v>
      </c>
      <c r="G145" s="166">
        <v>1.395</v>
      </c>
      <c r="H145" s="166">
        <v>1.27</v>
      </c>
      <c r="I145" s="166">
        <v>1.15</v>
      </c>
      <c r="J145" s="166">
        <v>1.035</v>
      </c>
      <c r="K145" s="166">
        <v>0.96</v>
      </c>
      <c r="L145" s="166">
        <v>0.895</v>
      </c>
      <c r="M145" s="166">
        <v>0.85</v>
      </c>
      <c r="N145" s="166">
        <v>0.81</v>
      </c>
      <c r="O145" s="166">
        <v>0.77</v>
      </c>
      <c r="P145" s="283">
        <v>0.73</v>
      </c>
    </row>
    <row r="146" spans="1:16" ht="12.75">
      <c r="A146" s="53" t="s">
        <v>894</v>
      </c>
      <c r="B146" s="54" t="s">
        <v>895</v>
      </c>
      <c r="C146" s="274">
        <f t="shared" si="7"/>
        <v>1.3672296771753518</v>
      </c>
      <c r="D146" s="275">
        <f t="shared" si="8"/>
        <v>28.188498316362654</v>
      </c>
      <c r="E146" s="276">
        <f t="shared" si="9"/>
        <v>20.61723702092182</v>
      </c>
      <c r="F146" s="165">
        <v>0.84</v>
      </c>
      <c r="G146" s="208">
        <v>0.81</v>
      </c>
      <c r="H146" s="208">
        <v>0.74</v>
      </c>
      <c r="I146" s="208">
        <v>0.54</v>
      </c>
      <c r="J146" s="208">
        <v>0.35333</v>
      </c>
      <c r="K146" s="208">
        <v>0.24268</v>
      </c>
      <c r="L146" s="208">
        <v>0.20887999999999998</v>
      </c>
      <c r="M146" s="208">
        <v>0.18357</v>
      </c>
      <c r="N146" s="208">
        <v>0.16445</v>
      </c>
      <c r="O146" s="208">
        <v>0.14665</v>
      </c>
      <c r="P146" s="286">
        <v>0.12888</v>
      </c>
    </row>
    <row r="147" spans="1:16" ht="12.75">
      <c r="A147" s="44" t="s">
        <v>896</v>
      </c>
      <c r="B147" s="10" t="s">
        <v>897</v>
      </c>
      <c r="C147" s="271">
        <f t="shared" si="7"/>
        <v>1.084411537595052</v>
      </c>
      <c r="D147" s="272">
        <f t="shared" si="8"/>
        <v>10.563340590814718</v>
      </c>
      <c r="E147" s="273">
        <f t="shared" si="9"/>
        <v>9.741080968431515</v>
      </c>
      <c r="F147" s="166">
        <v>1.71</v>
      </c>
      <c r="G147" s="166">
        <v>1.66</v>
      </c>
      <c r="H147" s="166">
        <v>1.54</v>
      </c>
      <c r="I147" s="166">
        <v>1.32</v>
      </c>
      <c r="J147" s="166">
        <v>1.165</v>
      </c>
      <c r="K147" s="166">
        <v>1.035</v>
      </c>
      <c r="L147" s="166">
        <v>0.94</v>
      </c>
      <c r="M147" s="166">
        <v>0.875</v>
      </c>
      <c r="N147" s="166">
        <v>0.84</v>
      </c>
      <c r="O147" s="166">
        <v>0.76</v>
      </c>
      <c r="P147" s="283">
        <v>0.675</v>
      </c>
    </row>
    <row r="148" spans="1:16" ht="12.75">
      <c r="A148" s="44" t="s">
        <v>152</v>
      </c>
      <c r="B148" s="10" t="s">
        <v>153</v>
      </c>
      <c r="C148" s="271" t="s">
        <v>1188</v>
      </c>
      <c r="D148" s="272">
        <f t="shared" si="8"/>
        <v>13.39701213118043</v>
      </c>
      <c r="E148" s="273" t="s">
        <v>1188</v>
      </c>
      <c r="F148" s="161">
        <v>0.4</v>
      </c>
      <c r="G148" s="166">
        <v>0.39</v>
      </c>
      <c r="H148" s="166">
        <v>0.35</v>
      </c>
      <c r="I148" s="166">
        <v>0.30667</v>
      </c>
      <c r="J148" s="166">
        <v>0.24</v>
      </c>
      <c r="K148" s="166">
        <v>0.21333</v>
      </c>
      <c r="L148" s="166">
        <v>0.15998</v>
      </c>
      <c r="M148" s="166">
        <v>0.12888</v>
      </c>
      <c r="N148" s="166">
        <v>0.12444</v>
      </c>
      <c r="O148" s="161">
        <v>0</v>
      </c>
      <c r="P148" s="162">
        <v>0</v>
      </c>
    </row>
    <row r="149" spans="1:16" ht="12.75">
      <c r="A149" s="44" t="s">
        <v>177</v>
      </c>
      <c r="B149" s="10" t="s">
        <v>183</v>
      </c>
      <c r="C149" s="271">
        <f t="shared" si="7"/>
        <v>1.1049061290503701</v>
      </c>
      <c r="D149" s="272">
        <f t="shared" si="8"/>
        <v>15.37588961630676</v>
      </c>
      <c r="E149" s="273">
        <f t="shared" si="9"/>
        <v>13.916014412483912</v>
      </c>
      <c r="F149" s="161">
        <v>0.46</v>
      </c>
      <c r="G149" s="166">
        <v>0.445</v>
      </c>
      <c r="H149" s="166">
        <v>0.38</v>
      </c>
      <c r="I149" s="166">
        <v>0.34</v>
      </c>
      <c r="J149" s="166">
        <v>0.28</v>
      </c>
      <c r="K149" s="166">
        <v>0.225</v>
      </c>
      <c r="L149" s="166">
        <v>0.185</v>
      </c>
      <c r="M149" s="166">
        <v>0.165</v>
      </c>
      <c r="N149" s="161">
        <v>0.15</v>
      </c>
      <c r="O149" s="166">
        <v>0.1425</v>
      </c>
      <c r="P149" s="283">
        <v>0.125</v>
      </c>
    </row>
    <row r="150" spans="1:16" ht="12.75">
      <c r="A150" s="44" t="s">
        <v>884</v>
      </c>
      <c r="B150" s="10" t="s">
        <v>891</v>
      </c>
      <c r="C150" s="271">
        <f t="shared" si="7"/>
        <v>1.1491705770191252</v>
      </c>
      <c r="D150" s="272">
        <f t="shared" si="8"/>
        <v>11.842691472014465</v>
      </c>
      <c r="E150" s="273">
        <f t="shared" si="9"/>
        <v>10.30542524220699</v>
      </c>
      <c r="F150" s="166">
        <v>0.56</v>
      </c>
      <c r="G150" s="166">
        <v>0.52</v>
      </c>
      <c r="H150" s="166">
        <v>0.46</v>
      </c>
      <c r="I150" s="166">
        <v>0.4</v>
      </c>
      <c r="J150" s="166">
        <v>0.35</v>
      </c>
      <c r="K150" s="166">
        <v>0.32</v>
      </c>
      <c r="L150" s="166">
        <v>0.29</v>
      </c>
      <c r="M150" s="166">
        <v>0.27</v>
      </c>
      <c r="N150" s="166">
        <v>0.26</v>
      </c>
      <c r="O150" s="166">
        <v>0.24</v>
      </c>
      <c r="P150" s="283">
        <v>0.21</v>
      </c>
    </row>
    <row r="151" spans="1:16" ht="12.75">
      <c r="A151" s="44" t="s">
        <v>209</v>
      </c>
      <c r="B151" s="10" t="s">
        <v>207</v>
      </c>
      <c r="C151" s="271">
        <f t="shared" si="7"/>
        <v>0.899965454856884</v>
      </c>
      <c r="D151" s="272">
        <f t="shared" si="8"/>
        <v>7.2860119930570955</v>
      </c>
      <c r="E151" s="273">
        <f t="shared" si="9"/>
        <v>8.095879629308378</v>
      </c>
      <c r="F151" s="166">
        <v>1.302</v>
      </c>
      <c r="G151" s="166">
        <v>1.249</v>
      </c>
      <c r="H151" s="166">
        <v>1.158</v>
      </c>
      <c r="I151" s="166">
        <v>1.022</v>
      </c>
      <c r="J151" s="166">
        <v>0.943</v>
      </c>
      <c r="K151" s="166">
        <v>0.916</v>
      </c>
      <c r="L151" s="166">
        <v>0.83</v>
      </c>
      <c r="M151" s="166">
        <v>0.76</v>
      </c>
      <c r="N151" s="166">
        <v>0.7</v>
      </c>
      <c r="O151" s="166">
        <v>0.646</v>
      </c>
      <c r="P151" s="283">
        <v>0.59775</v>
      </c>
    </row>
    <row r="152" spans="1:16" ht="12.75">
      <c r="A152" s="34" t="s">
        <v>860</v>
      </c>
      <c r="B152" s="17" t="s">
        <v>861</v>
      </c>
      <c r="C152" s="268">
        <f t="shared" si="7"/>
        <v>1.565382508642964</v>
      </c>
      <c r="D152" s="269">
        <f t="shared" si="8"/>
        <v>19.573800863209613</v>
      </c>
      <c r="E152" s="270">
        <f t="shared" si="9"/>
        <v>12.504164800064244</v>
      </c>
      <c r="F152" s="163">
        <v>3.575</v>
      </c>
      <c r="G152" s="284">
        <v>3.49995</v>
      </c>
      <c r="H152" s="284">
        <v>3.1875</v>
      </c>
      <c r="I152" s="284">
        <v>2.525</v>
      </c>
      <c r="J152" s="284">
        <v>1.8875</v>
      </c>
      <c r="K152" s="284">
        <v>1.4625</v>
      </c>
      <c r="L152" s="284">
        <v>1.282</v>
      </c>
      <c r="M152" s="284">
        <v>1.276</v>
      </c>
      <c r="N152" s="284">
        <v>1.213</v>
      </c>
      <c r="O152" s="284">
        <v>1.132</v>
      </c>
      <c r="P152" s="285">
        <v>1.1004999999999998</v>
      </c>
    </row>
    <row r="153" spans="1:16" ht="12.75">
      <c r="A153" s="44" t="s">
        <v>820</v>
      </c>
      <c r="B153" s="10" t="s">
        <v>821</v>
      </c>
      <c r="C153" s="271">
        <f t="shared" si="7"/>
        <v>0.8378520375991957</v>
      </c>
      <c r="D153" s="272">
        <f t="shared" si="8"/>
        <v>7.4366612334839655</v>
      </c>
      <c r="E153" s="273">
        <f t="shared" si="9"/>
        <v>8.8758645915491</v>
      </c>
      <c r="F153" s="166">
        <v>2.165</v>
      </c>
      <c r="G153" s="166">
        <v>2.045</v>
      </c>
      <c r="H153" s="166">
        <v>1.915</v>
      </c>
      <c r="I153" s="166">
        <v>1.795</v>
      </c>
      <c r="J153" s="166">
        <v>1.66</v>
      </c>
      <c r="K153" s="166">
        <v>1.5125</v>
      </c>
      <c r="L153" s="166">
        <v>1.4425</v>
      </c>
      <c r="M153" s="166">
        <v>1.3275</v>
      </c>
      <c r="N153" s="166">
        <v>1.15625</v>
      </c>
      <c r="O153" s="166">
        <v>1.025</v>
      </c>
      <c r="P153" s="283">
        <v>0.925</v>
      </c>
    </row>
    <row r="154" spans="1:16" ht="12.75">
      <c r="A154" s="44" t="s">
        <v>818</v>
      </c>
      <c r="B154" s="10" t="s">
        <v>819</v>
      </c>
      <c r="C154" s="271">
        <f t="shared" si="7"/>
        <v>1.4944352597792372</v>
      </c>
      <c r="D154" s="272">
        <f t="shared" si="8"/>
        <v>37.73217416122607</v>
      </c>
      <c r="E154" s="273">
        <f t="shared" si="9"/>
        <v>25.24845015153081</v>
      </c>
      <c r="F154" s="166">
        <v>0.57</v>
      </c>
      <c r="G154" s="166">
        <v>0.465</v>
      </c>
      <c r="H154" s="166">
        <v>0.33</v>
      </c>
      <c r="I154" s="166">
        <v>0.22</v>
      </c>
      <c r="J154" s="166">
        <v>0.15</v>
      </c>
      <c r="K154" s="166">
        <v>0.115</v>
      </c>
      <c r="L154" s="166">
        <v>0.09</v>
      </c>
      <c r="M154" s="161">
        <v>0.08</v>
      </c>
      <c r="N154" s="166">
        <v>0.0775</v>
      </c>
      <c r="O154" s="166">
        <v>0.065</v>
      </c>
      <c r="P154" s="162">
        <v>0.06</v>
      </c>
    </row>
    <row r="155" spans="1:16" ht="12.75">
      <c r="A155" s="44" t="s">
        <v>342</v>
      </c>
      <c r="B155" s="10" t="s">
        <v>343</v>
      </c>
      <c r="C155" s="271">
        <f t="shared" si="7"/>
        <v>1.1265442004618191</v>
      </c>
      <c r="D155" s="272">
        <f t="shared" si="8"/>
        <v>15.919049332734602</v>
      </c>
      <c r="E155" s="273">
        <f t="shared" si="9"/>
        <v>14.130869721941398</v>
      </c>
      <c r="F155" s="166">
        <v>1.8</v>
      </c>
      <c r="G155" s="166">
        <v>1.76</v>
      </c>
      <c r="H155" s="166">
        <v>1.6</v>
      </c>
      <c r="I155" s="166">
        <v>1.44</v>
      </c>
      <c r="J155" s="166">
        <v>1.3</v>
      </c>
      <c r="K155" s="166">
        <v>0.86</v>
      </c>
      <c r="L155" s="166">
        <v>0.76</v>
      </c>
      <c r="M155" s="166">
        <v>0.68</v>
      </c>
      <c r="N155" s="166">
        <v>0.61</v>
      </c>
      <c r="O155" s="166">
        <v>0.54</v>
      </c>
      <c r="P155" s="283">
        <v>0.48</v>
      </c>
    </row>
    <row r="156" spans="1:16" ht="12.75">
      <c r="A156" s="53" t="s">
        <v>898</v>
      </c>
      <c r="B156" s="54" t="s">
        <v>899</v>
      </c>
      <c r="C156" s="274">
        <f t="shared" si="7"/>
        <v>0.7867741819456892</v>
      </c>
      <c r="D156" s="275">
        <f t="shared" si="8"/>
        <v>5.46448921346292</v>
      </c>
      <c r="E156" s="276">
        <f t="shared" si="9"/>
        <v>6.945435347089379</v>
      </c>
      <c r="F156" s="208">
        <v>4.11</v>
      </c>
      <c r="G156" s="208">
        <v>3.99</v>
      </c>
      <c r="H156" s="208">
        <v>3.63</v>
      </c>
      <c r="I156" s="208">
        <v>3.33</v>
      </c>
      <c r="J156" s="208">
        <v>3.22</v>
      </c>
      <c r="K156" s="208">
        <v>3.15</v>
      </c>
      <c r="L156" s="208">
        <v>3.11</v>
      </c>
      <c r="M156" s="208">
        <v>3.01</v>
      </c>
      <c r="N156" s="208">
        <v>2.79</v>
      </c>
      <c r="O156" s="208">
        <v>2.32</v>
      </c>
      <c r="P156" s="286">
        <v>2.1</v>
      </c>
    </row>
    <row r="157" spans="1:16" ht="12.75">
      <c r="A157" s="44" t="s">
        <v>977</v>
      </c>
      <c r="B157" s="10" t="s">
        <v>978</v>
      </c>
      <c r="C157" s="271">
        <f t="shared" si="7"/>
        <v>0.6913901875328623</v>
      </c>
      <c r="D157" s="272">
        <f t="shared" si="8"/>
        <v>28.138071143961028</v>
      </c>
      <c r="E157" s="273">
        <f t="shared" si="9"/>
        <v>40.697816734090694</v>
      </c>
      <c r="F157" s="166">
        <v>0.38</v>
      </c>
      <c r="G157" s="166">
        <v>0.32</v>
      </c>
      <c r="H157" s="166">
        <v>0.28</v>
      </c>
      <c r="I157" s="166">
        <v>0.22</v>
      </c>
      <c r="J157" s="166">
        <v>0.15</v>
      </c>
      <c r="K157" s="166">
        <v>0.11</v>
      </c>
      <c r="L157" s="166">
        <v>0.08</v>
      </c>
      <c r="M157" s="166">
        <v>0.06</v>
      </c>
      <c r="N157" s="166">
        <v>0.05</v>
      </c>
      <c r="O157" s="166">
        <v>0.035</v>
      </c>
      <c r="P157" s="283">
        <v>0.0125</v>
      </c>
    </row>
    <row r="158" spans="1:16" ht="12.75">
      <c r="A158" s="44" t="s">
        <v>850</v>
      </c>
      <c r="B158" s="10" t="s">
        <v>851</v>
      </c>
      <c r="C158" s="271">
        <f t="shared" si="7"/>
        <v>1.2222082946004604</v>
      </c>
      <c r="D158" s="272">
        <f t="shared" si="8"/>
        <v>34.080129120845726</v>
      </c>
      <c r="E158" s="273">
        <f t="shared" si="9"/>
        <v>27.884059755940793</v>
      </c>
      <c r="F158" s="166">
        <v>0.78</v>
      </c>
      <c r="G158" s="166">
        <v>0.66</v>
      </c>
      <c r="H158" s="166">
        <v>0.42</v>
      </c>
      <c r="I158" s="166">
        <v>0.23</v>
      </c>
      <c r="J158" s="166">
        <v>0.2</v>
      </c>
      <c r="K158" s="166">
        <v>0.18</v>
      </c>
      <c r="L158" s="166">
        <v>0.15333</v>
      </c>
      <c r="M158" s="166">
        <v>0.12667</v>
      </c>
      <c r="N158" s="166">
        <v>0.1</v>
      </c>
      <c r="O158" s="166">
        <v>0.07</v>
      </c>
      <c r="P158" s="283">
        <v>0.06667</v>
      </c>
    </row>
    <row r="159" spans="1:16" ht="12.75">
      <c r="A159" s="44" t="s">
        <v>842</v>
      </c>
      <c r="B159" s="10" t="s">
        <v>843</v>
      </c>
      <c r="C159" s="271">
        <f t="shared" si="7"/>
        <v>0.38333027079161097</v>
      </c>
      <c r="D159" s="272">
        <f t="shared" si="8"/>
        <v>29.19940099556333</v>
      </c>
      <c r="E159" s="273">
        <f t="shared" si="9"/>
        <v>76.17295898720438</v>
      </c>
      <c r="F159" s="166">
        <v>0.72</v>
      </c>
      <c r="G159" s="166">
        <v>0.52</v>
      </c>
      <c r="H159" s="166">
        <v>0.44</v>
      </c>
      <c r="I159" s="166">
        <v>0.4</v>
      </c>
      <c r="J159" s="166">
        <v>0.31</v>
      </c>
      <c r="K159" s="166">
        <v>0.2</v>
      </c>
      <c r="L159" s="166">
        <v>0.105</v>
      </c>
      <c r="M159" s="166">
        <v>0.025</v>
      </c>
      <c r="N159" s="166">
        <v>0.0225</v>
      </c>
      <c r="O159" s="166">
        <v>0.02</v>
      </c>
      <c r="P159" s="283">
        <v>0.0025</v>
      </c>
    </row>
    <row r="160" spans="1:16" ht="12.75">
      <c r="A160" s="44" t="s">
        <v>782</v>
      </c>
      <c r="B160" s="10" t="s">
        <v>783</v>
      </c>
      <c r="C160" s="271">
        <f t="shared" si="7"/>
        <v>0.7596261804592533</v>
      </c>
      <c r="D160" s="272">
        <f t="shared" si="8"/>
        <v>18.548885449042587</v>
      </c>
      <c r="E160" s="273">
        <f t="shared" si="9"/>
        <v>24.41843886663877</v>
      </c>
      <c r="F160" s="161">
        <v>0.96</v>
      </c>
      <c r="G160" s="166">
        <v>0.93</v>
      </c>
      <c r="H160" s="166">
        <v>0.81</v>
      </c>
      <c r="I160" s="166">
        <v>0.69</v>
      </c>
      <c r="J160" s="166">
        <v>0.58</v>
      </c>
      <c r="K160" s="166">
        <v>0.41</v>
      </c>
      <c r="L160" s="166">
        <v>0.3</v>
      </c>
      <c r="M160" s="166">
        <v>0.22</v>
      </c>
      <c r="N160" s="166">
        <v>0.18</v>
      </c>
      <c r="O160" s="166">
        <v>0.14</v>
      </c>
      <c r="P160" s="283">
        <v>0.108</v>
      </c>
    </row>
    <row r="161" spans="1:16" ht="12.75">
      <c r="A161" s="44" t="s">
        <v>749</v>
      </c>
      <c r="B161" s="10" t="s">
        <v>750</v>
      </c>
      <c r="C161" s="271">
        <f>D161/E161</f>
        <v>1.5454529350841648</v>
      </c>
      <c r="D161" s="272">
        <f>((F161/K161)^(1/5)-1)*100</f>
        <v>5.710250631478808</v>
      </c>
      <c r="E161" s="273">
        <f>((F161/P161)^(1/10)-1)*100</f>
        <v>3.6948719057354085</v>
      </c>
      <c r="F161" s="161">
        <v>0.72</v>
      </c>
      <c r="G161" s="166">
        <v>0.71</v>
      </c>
      <c r="H161" s="161">
        <v>0.68</v>
      </c>
      <c r="I161" s="166">
        <v>0.6491</v>
      </c>
      <c r="J161" s="166">
        <v>0.56362</v>
      </c>
      <c r="K161" s="161">
        <v>0.54544</v>
      </c>
      <c r="L161" s="166">
        <v>0.50908</v>
      </c>
      <c r="M161" s="161">
        <v>0.47272</v>
      </c>
      <c r="N161" s="166">
        <v>0.43636</v>
      </c>
      <c r="O161" s="166">
        <v>0.37273</v>
      </c>
      <c r="P161" s="162">
        <v>0.50091</v>
      </c>
    </row>
    <row r="162" spans="1:16" ht="12.75">
      <c r="A162" s="34" t="s">
        <v>613</v>
      </c>
      <c r="B162" s="17" t="s">
        <v>614</v>
      </c>
      <c r="C162" s="268">
        <f t="shared" si="7"/>
        <v>0.6935629011362197</v>
      </c>
      <c r="D162" s="269">
        <f t="shared" si="8"/>
        <v>6.882562772239109</v>
      </c>
      <c r="E162" s="270">
        <f t="shared" si="9"/>
        <v>9.923487488970139</v>
      </c>
      <c r="F162" s="163">
        <v>1.36</v>
      </c>
      <c r="G162" s="284">
        <v>1.32</v>
      </c>
      <c r="H162" s="284">
        <v>1.24</v>
      </c>
      <c r="I162" s="284">
        <v>1.16</v>
      </c>
      <c r="J162" s="284">
        <v>1.07</v>
      </c>
      <c r="K162" s="284">
        <v>0.975</v>
      </c>
      <c r="L162" s="284">
        <v>0.885</v>
      </c>
      <c r="M162" s="284">
        <v>0.78</v>
      </c>
      <c r="N162" s="284">
        <v>0.6768</v>
      </c>
      <c r="O162" s="284">
        <v>0.6048</v>
      </c>
      <c r="P162" s="285">
        <v>0.528</v>
      </c>
    </row>
    <row r="163" spans="1:16" ht="12.75">
      <c r="A163" s="44" t="s">
        <v>66</v>
      </c>
      <c r="B163" s="10" t="s">
        <v>67</v>
      </c>
      <c r="C163" s="271">
        <f t="shared" si="7"/>
        <v>0.26458049841965725</v>
      </c>
      <c r="D163" s="272">
        <f t="shared" si="8"/>
        <v>2.641522085850445</v>
      </c>
      <c r="E163" s="273">
        <f t="shared" si="9"/>
        <v>9.983812494224974</v>
      </c>
      <c r="F163" s="161">
        <v>0.9</v>
      </c>
      <c r="G163" s="166">
        <v>0.89</v>
      </c>
      <c r="H163" s="166">
        <v>0.87</v>
      </c>
      <c r="I163" s="166">
        <v>0.85</v>
      </c>
      <c r="J163" s="166">
        <v>0.82</v>
      </c>
      <c r="K163" s="166">
        <v>0.79</v>
      </c>
      <c r="L163" s="166">
        <v>0.7</v>
      </c>
      <c r="M163" s="166">
        <v>0.62</v>
      </c>
      <c r="N163" s="166">
        <v>0.57</v>
      </c>
      <c r="O163" s="166">
        <v>0.54</v>
      </c>
      <c r="P163" s="283">
        <v>0.3475</v>
      </c>
    </row>
    <row r="164" spans="1:16" ht="12.75">
      <c r="A164" s="44" t="s">
        <v>959</v>
      </c>
      <c r="B164" s="10" t="s">
        <v>960</v>
      </c>
      <c r="C164" s="271">
        <f t="shared" si="7"/>
        <v>1.0017133408154775</v>
      </c>
      <c r="D164" s="272">
        <f t="shared" si="8"/>
        <v>10.032672693604683</v>
      </c>
      <c r="E164" s="273">
        <f t="shared" si="9"/>
        <v>10.015512706896024</v>
      </c>
      <c r="F164" s="161">
        <v>0.5</v>
      </c>
      <c r="G164" s="166">
        <v>0.495</v>
      </c>
      <c r="H164" s="166">
        <v>0.47</v>
      </c>
      <c r="I164" s="166">
        <v>0.43</v>
      </c>
      <c r="J164" s="166">
        <v>0.38</v>
      </c>
      <c r="K164" s="166">
        <v>0.31</v>
      </c>
      <c r="L164" s="166">
        <v>0.275</v>
      </c>
      <c r="M164" s="166">
        <v>0.255</v>
      </c>
      <c r="N164" s="166">
        <v>0.235</v>
      </c>
      <c r="O164" s="166">
        <v>0.215</v>
      </c>
      <c r="P164" s="283">
        <v>0.1925</v>
      </c>
    </row>
    <row r="165" spans="1:16" ht="12.75">
      <c r="A165" s="44" t="s">
        <v>900</v>
      </c>
      <c r="B165" s="10" t="s">
        <v>901</v>
      </c>
      <c r="C165" s="271">
        <f t="shared" si="7"/>
        <v>1.3336222402342957</v>
      </c>
      <c r="D165" s="272">
        <f t="shared" si="8"/>
        <v>16.310157997514608</v>
      </c>
      <c r="E165" s="273">
        <f t="shared" si="9"/>
        <v>12.229968506410916</v>
      </c>
      <c r="F165" s="166">
        <v>1.49</v>
      </c>
      <c r="G165" s="166">
        <v>1.34</v>
      </c>
      <c r="H165" s="166">
        <v>1.1</v>
      </c>
      <c r="I165" s="166">
        <v>0.89</v>
      </c>
      <c r="J165" s="166">
        <v>0.78</v>
      </c>
      <c r="K165" s="166">
        <v>0.7</v>
      </c>
      <c r="L165" s="166">
        <v>0.63</v>
      </c>
      <c r="M165" s="166">
        <v>0.59</v>
      </c>
      <c r="N165" s="166">
        <v>0.55</v>
      </c>
      <c r="O165" s="166">
        <v>0.51</v>
      </c>
      <c r="P165" s="283">
        <v>0.47</v>
      </c>
    </row>
    <row r="166" spans="1:16" ht="12.75">
      <c r="A166" s="53" t="s">
        <v>796</v>
      </c>
      <c r="B166" s="54" t="s">
        <v>797</v>
      </c>
      <c r="C166" s="274">
        <f t="shared" si="7"/>
        <v>0.09120355308119718</v>
      </c>
      <c r="D166" s="275">
        <f t="shared" si="8"/>
        <v>2.087480733156366</v>
      </c>
      <c r="E166" s="276">
        <f t="shared" si="9"/>
        <v>22.888151422104276</v>
      </c>
      <c r="F166" s="208">
        <v>1.885</v>
      </c>
      <c r="G166" s="208">
        <v>1.865</v>
      </c>
      <c r="H166" s="208">
        <v>1.84</v>
      </c>
      <c r="I166" s="208">
        <v>1.81</v>
      </c>
      <c r="J166" s="208">
        <v>1.74</v>
      </c>
      <c r="K166" s="165">
        <v>1.7</v>
      </c>
      <c r="L166" s="208">
        <v>1.6625</v>
      </c>
      <c r="M166" s="165">
        <v>1.65</v>
      </c>
      <c r="N166" s="208">
        <v>0.8625</v>
      </c>
      <c r="O166" s="208">
        <v>0.55</v>
      </c>
      <c r="P166" s="286">
        <v>0.24</v>
      </c>
    </row>
    <row r="167" spans="1:16" ht="12.75">
      <c r="A167" s="44" t="s">
        <v>812</v>
      </c>
      <c r="B167" s="10" t="s">
        <v>813</v>
      </c>
      <c r="C167" s="271">
        <f t="shared" si="7"/>
        <v>0.7924037945389942</v>
      </c>
      <c r="D167" s="272">
        <f t="shared" si="8"/>
        <v>15.277391421907872</v>
      </c>
      <c r="E167" s="273">
        <f t="shared" si="9"/>
        <v>19.27980598678982</v>
      </c>
      <c r="F167" s="166">
        <v>0.76</v>
      </c>
      <c r="G167" s="166">
        <v>0.74</v>
      </c>
      <c r="H167" s="166">
        <v>0.66</v>
      </c>
      <c r="I167" s="166">
        <v>0.58</v>
      </c>
      <c r="J167" s="166">
        <v>0.52</v>
      </c>
      <c r="K167" s="166">
        <v>0.37333</v>
      </c>
      <c r="L167" s="166">
        <v>0.22067</v>
      </c>
      <c r="M167" s="166">
        <v>0.19333</v>
      </c>
      <c r="N167" s="166">
        <v>0.1778</v>
      </c>
      <c r="O167" s="166">
        <v>0.16592</v>
      </c>
      <c r="P167" s="162">
        <v>0.13036</v>
      </c>
    </row>
    <row r="168" spans="1:16" ht="12.75">
      <c r="A168" s="44" t="s">
        <v>176</v>
      </c>
      <c r="B168" s="10" t="s">
        <v>182</v>
      </c>
      <c r="C168" s="271">
        <f t="shared" si="7"/>
        <v>1.4125326988869356</v>
      </c>
      <c r="D168" s="272">
        <f t="shared" si="8"/>
        <v>12.94843559678187</v>
      </c>
      <c r="E168" s="273">
        <f t="shared" si="9"/>
        <v>9.166821842060813</v>
      </c>
      <c r="F168" s="166">
        <v>1.25</v>
      </c>
      <c r="G168" s="166">
        <v>1.1</v>
      </c>
      <c r="H168" s="166">
        <v>0.88</v>
      </c>
      <c r="I168" s="166">
        <v>0.73</v>
      </c>
      <c r="J168" s="166">
        <v>0.69</v>
      </c>
      <c r="K168" s="161">
        <v>0.68</v>
      </c>
      <c r="L168" s="166">
        <v>0.67</v>
      </c>
      <c r="M168" s="166">
        <v>0.63</v>
      </c>
      <c r="N168" s="166">
        <v>0.58</v>
      </c>
      <c r="O168" s="166">
        <v>0.55</v>
      </c>
      <c r="P168" s="283">
        <v>0.52</v>
      </c>
    </row>
    <row r="169" spans="1:16" ht="12.75">
      <c r="A169" s="44" t="s">
        <v>270</v>
      </c>
      <c r="B169" s="10" t="s">
        <v>271</v>
      </c>
      <c r="C169" s="271">
        <f t="shared" si="7"/>
        <v>0.6186063830547998</v>
      </c>
      <c r="D169" s="272">
        <f t="shared" si="8"/>
        <v>7.728920677708295</v>
      </c>
      <c r="E169" s="273">
        <f t="shared" si="9"/>
        <v>12.494084913158133</v>
      </c>
      <c r="F169" s="166">
        <v>0.74</v>
      </c>
      <c r="G169" s="166">
        <v>0.7</v>
      </c>
      <c r="H169" s="161">
        <v>0.68</v>
      </c>
      <c r="I169" s="166">
        <v>0.65</v>
      </c>
      <c r="J169" s="166">
        <v>0.61</v>
      </c>
      <c r="K169" s="166">
        <v>0.51</v>
      </c>
      <c r="L169" s="166">
        <v>0.42</v>
      </c>
      <c r="M169" s="166">
        <v>0.34199999999999997</v>
      </c>
      <c r="N169" s="166">
        <v>0.294</v>
      </c>
      <c r="O169" s="166">
        <v>0.27</v>
      </c>
      <c r="P169" s="283">
        <v>0.22799999999999998</v>
      </c>
    </row>
    <row r="170" spans="1:16" ht="12.75">
      <c r="A170" s="44" t="s">
        <v>510</v>
      </c>
      <c r="B170" s="10" t="s">
        <v>511</v>
      </c>
      <c r="C170" s="271">
        <f t="shared" si="7"/>
        <v>1.2672633469870933</v>
      </c>
      <c r="D170" s="272">
        <f t="shared" si="8"/>
        <v>7.646741426041981</v>
      </c>
      <c r="E170" s="273">
        <f t="shared" si="9"/>
        <v>6.034058701549316</v>
      </c>
      <c r="F170" s="166">
        <v>0.795</v>
      </c>
      <c r="G170" s="166">
        <v>0.78</v>
      </c>
      <c r="H170" s="166">
        <v>0.71</v>
      </c>
      <c r="I170" s="166">
        <v>0.65</v>
      </c>
      <c r="J170" s="166">
        <v>0.6</v>
      </c>
      <c r="K170" s="166">
        <v>0.55</v>
      </c>
      <c r="L170" s="166">
        <v>0.526</v>
      </c>
      <c r="M170" s="166">
        <v>0.5</v>
      </c>
      <c r="N170" s="166">
        <v>0.48</v>
      </c>
      <c r="O170" s="166">
        <v>0.47</v>
      </c>
      <c r="P170" s="283">
        <v>0.4425</v>
      </c>
    </row>
    <row r="171" spans="1:16" ht="12.75">
      <c r="A171" s="44" t="s">
        <v>798</v>
      </c>
      <c r="B171" s="10" t="s">
        <v>799</v>
      </c>
      <c r="C171" s="271">
        <f t="shared" si="7"/>
        <v>1.3249001494921993</v>
      </c>
      <c r="D171" s="272">
        <f t="shared" si="8"/>
        <v>19.800477020083406</v>
      </c>
      <c r="E171" s="273">
        <f t="shared" si="9"/>
        <v>14.944882471084654</v>
      </c>
      <c r="F171" s="166">
        <v>0.51</v>
      </c>
      <c r="G171" s="166">
        <v>0.455</v>
      </c>
      <c r="H171" s="166">
        <v>0.41</v>
      </c>
      <c r="I171" s="166">
        <v>0.35</v>
      </c>
      <c r="J171" s="166">
        <v>0.26333</v>
      </c>
      <c r="K171" s="166">
        <v>0.20667</v>
      </c>
      <c r="L171" s="166">
        <v>0.19</v>
      </c>
      <c r="M171" s="166">
        <v>0.16933</v>
      </c>
      <c r="N171" s="166">
        <v>0.162</v>
      </c>
      <c r="O171" s="166">
        <v>0.14</v>
      </c>
      <c r="P171" s="283">
        <v>0.12667</v>
      </c>
    </row>
    <row r="172" spans="1:16" ht="12.75">
      <c r="A172" s="34" t="s">
        <v>202</v>
      </c>
      <c r="B172" s="17" t="s">
        <v>203</v>
      </c>
      <c r="C172" s="268">
        <f t="shared" si="7"/>
        <v>0.6883043642195703</v>
      </c>
      <c r="D172" s="269">
        <f t="shared" si="8"/>
        <v>1.9577564477629705</v>
      </c>
      <c r="E172" s="270">
        <f t="shared" si="9"/>
        <v>2.8443179348176306</v>
      </c>
      <c r="F172" s="284">
        <v>1.84</v>
      </c>
      <c r="G172" s="284">
        <v>1.82</v>
      </c>
      <c r="H172" s="284">
        <v>1.78</v>
      </c>
      <c r="I172" s="284">
        <v>1.7</v>
      </c>
      <c r="J172" s="284">
        <v>1.68</v>
      </c>
      <c r="K172" s="284">
        <v>1.67</v>
      </c>
      <c r="L172" s="284">
        <v>1.66</v>
      </c>
      <c r="M172" s="284">
        <v>1.63</v>
      </c>
      <c r="N172" s="284">
        <v>1.55</v>
      </c>
      <c r="O172" s="284">
        <v>1.47</v>
      </c>
      <c r="P172" s="285">
        <v>1.39</v>
      </c>
    </row>
    <row r="173" spans="1:16" ht="12.75">
      <c r="A173" s="44" t="s">
        <v>391</v>
      </c>
      <c r="B173" s="10" t="s">
        <v>392</v>
      </c>
      <c r="C173" s="271">
        <f t="shared" si="7"/>
        <v>0.43331842773539503</v>
      </c>
      <c r="D173" s="272">
        <f t="shared" si="8"/>
        <v>3.0668943850405306</v>
      </c>
      <c r="E173" s="273">
        <f t="shared" si="9"/>
        <v>7.077692036013117</v>
      </c>
      <c r="F173" s="166">
        <v>1.07</v>
      </c>
      <c r="G173" s="166">
        <v>1.02</v>
      </c>
      <c r="H173" s="166">
        <v>1</v>
      </c>
      <c r="I173" s="166">
        <v>0.99</v>
      </c>
      <c r="J173" s="166">
        <v>0.98</v>
      </c>
      <c r="K173" s="166">
        <v>0.92</v>
      </c>
      <c r="L173" s="166">
        <v>0.88</v>
      </c>
      <c r="M173" s="166">
        <v>0.8</v>
      </c>
      <c r="N173" s="166">
        <v>0.73</v>
      </c>
      <c r="O173" s="166">
        <v>0.64</v>
      </c>
      <c r="P173" s="283">
        <v>0.54</v>
      </c>
    </row>
    <row r="174" spans="1:16" ht="12.75">
      <c r="A174" s="146" t="s">
        <v>1254</v>
      </c>
      <c r="B174" s="167" t="s">
        <v>1255</v>
      </c>
      <c r="C174" s="271">
        <f t="shared" si="7"/>
        <v>1.5933500288031115</v>
      </c>
      <c r="D174" s="272">
        <f t="shared" si="8"/>
        <v>35.26551003643657</v>
      </c>
      <c r="E174" s="273">
        <f t="shared" si="9"/>
        <v>22.1329333786922</v>
      </c>
      <c r="F174" s="161">
        <v>0.6</v>
      </c>
      <c r="G174" s="166">
        <v>0.57</v>
      </c>
      <c r="H174" s="166">
        <v>0.42</v>
      </c>
      <c r="I174" s="166">
        <v>0.26</v>
      </c>
      <c r="J174" s="166">
        <v>0.18</v>
      </c>
      <c r="K174" s="166">
        <v>0.1325</v>
      </c>
      <c r="L174" s="166">
        <v>0.11</v>
      </c>
      <c r="M174" s="166">
        <v>0.105</v>
      </c>
      <c r="N174" s="166">
        <v>0.095</v>
      </c>
      <c r="O174" s="166">
        <v>0.08625</v>
      </c>
      <c r="P174" s="283">
        <v>0.08125</v>
      </c>
    </row>
    <row r="175" spans="1:16" ht="12.75">
      <c r="A175" s="44" t="s">
        <v>832</v>
      </c>
      <c r="B175" s="10" t="s">
        <v>833</v>
      </c>
      <c r="C175" s="271">
        <f t="shared" si="7"/>
        <v>0.4063759431250775</v>
      </c>
      <c r="D175" s="272">
        <f t="shared" si="8"/>
        <v>21.99548028437499</v>
      </c>
      <c r="E175" s="273">
        <f t="shared" si="9"/>
        <v>54.1259409088718</v>
      </c>
      <c r="F175" s="166">
        <v>0.59</v>
      </c>
      <c r="G175" s="166">
        <v>0.45</v>
      </c>
      <c r="H175" s="166">
        <v>0.33</v>
      </c>
      <c r="I175" s="166">
        <v>0.3</v>
      </c>
      <c r="J175" s="166">
        <v>0.26788</v>
      </c>
      <c r="K175" s="166">
        <v>0.21834</v>
      </c>
      <c r="L175" s="166">
        <v>0.1622</v>
      </c>
      <c r="M175" s="166">
        <v>0.1076</v>
      </c>
      <c r="N175" s="166">
        <v>0.0733</v>
      </c>
      <c r="O175" s="166">
        <v>0.042120000000000005</v>
      </c>
      <c r="P175" s="283">
        <v>0.0078</v>
      </c>
    </row>
    <row r="176" spans="1:16" ht="12.75">
      <c r="A176" s="53" t="s">
        <v>210</v>
      </c>
      <c r="B176" s="54" t="s">
        <v>211</v>
      </c>
      <c r="C176" s="274">
        <f t="shared" si="7"/>
        <v>1.2117169188065873</v>
      </c>
      <c r="D176" s="275">
        <f t="shared" si="8"/>
        <v>4.97985901213569</v>
      </c>
      <c r="E176" s="276">
        <f t="shared" si="9"/>
        <v>4.109754460670834</v>
      </c>
      <c r="F176" s="208">
        <v>0.374</v>
      </c>
      <c r="G176" s="208">
        <v>0.362</v>
      </c>
      <c r="H176" s="208">
        <v>0.35</v>
      </c>
      <c r="I176" s="208">
        <v>0.32</v>
      </c>
      <c r="J176" s="208">
        <v>0.31333</v>
      </c>
      <c r="K176" s="208">
        <v>0.29332</v>
      </c>
      <c r="L176" s="208">
        <v>0.28999</v>
      </c>
      <c r="M176" s="208">
        <v>0.28</v>
      </c>
      <c r="N176" s="208">
        <v>0.275</v>
      </c>
      <c r="O176" s="208">
        <v>0.26</v>
      </c>
      <c r="P176" s="286">
        <v>0.25001</v>
      </c>
    </row>
    <row r="177" spans="1:16" ht="12.75">
      <c r="A177" s="44" t="s">
        <v>402</v>
      </c>
      <c r="B177" s="10" t="s">
        <v>403</v>
      </c>
      <c r="C177" s="271" t="s">
        <v>1188</v>
      </c>
      <c r="D177" s="272">
        <f t="shared" si="8"/>
        <v>9.98969956090936</v>
      </c>
      <c r="E177" s="273" t="s">
        <v>1188</v>
      </c>
      <c r="F177" s="166">
        <v>2.64</v>
      </c>
      <c r="G177" s="166">
        <v>2.48</v>
      </c>
      <c r="H177" s="166">
        <v>2.32</v>
      </c>
      <c r="I177" s="166">
        <v>2.17</v>
      </c>
      <c r="J177" s="166">
        <v>2.005</v>
      </c>
      <c r="K177" s="166">
        <v>1.64</v>
      </c>
      <c r="L177" s="166">
        <v>1.4825</v>
      </c>
      <c r="M177" s="166">
        <v>1.33</v>
      </c>
      <c r="N177" s="166">
        <v>0.2</v>
      </c>
      <c r="O177" s="166">
        <v>0</v>
      </c>
      <c r="P177" s="283">
        <v>0</v>
      </c>
    </row>
    <row r="178" spans="1:16" ht="12.75">
      <c r="A178" s="44" t="s">
        <v>534</v>
      </c>
      <c r="B178" s="10" t="s">
        <v>535</v>
      </c>
      <c r="C178" s="271">
        <f aca="true" t="shared" si="10" ref="C178:C245">D178/E178</f>
        <v>1.5321603865628968</v>
      </c>
      <c r="D178" s="272">
        <f t="shared" si="8"/>
        <v>25.160728984411286</v>
      </c>
      <c r="E178" s="273">
        <f t="shared" si="9"/>
        <v>16.421733132557016</v>
      </c>
      <c r="F178" s="166">
        <v>2.15</v>
      </c>
      <c r="G178" s="166">
        <v>1.9</v>
      </c>
      <c r="H178" s="166">
        <v>1.5</v>
      </c>
      <c r="I178" s="166">
        <v>1.1</v>
      </c>
      <c r="J178" s="166">
        <v>0.78</v>
      </c>
      <c r="K178" s="166">
        <v>0.7</v>
      </c>
      <c r="L178" s="166">
        <v>0.63</v>
      </c>
      <c r="M178" s="166">
        <v>0.59</v>
      </c>
      <c r="N178" s="166">
        <v>0.55</v>
      </c>
      <c r="O178" s="166">
        <v>0.51</v>
      </c>
      <c r="P178" s="283">
        <v>0.47</v>
      </c>
    </row>
    <row r="179" spans="1:16" ht="12.75">
      <c r="A179" s="44" t="s">
        <v>854</v>
      </c>
      <c r="B179" s="10" t="s">
        <v>855</v>
      </c>
      <c r="C179" s="271" t="s">
        <v>1188</v>
      </c>
      <c r="D179" s="272">
        <f t="shared" si="8"/>
        <v>6.929835397542039</v>
      </c>
      <c r="E179" s="273" t="s">
        <v>1188</v>
      </c>
      <c r="F179" s="166">
        <v>1.37</v>
      </c>
      <c r="G179" s="166">
        <v>1.26</v>
      </c>
      <c r="H179" s="166">
        <v>1.18</v>
      </c>
      <c r="I179" s="166">
        <v>1.11</v>
      </c>
      <c r="J179" s="166">
        <v>1.06</v>
      </c>
      <c r="K179" s="166">
        <v>0.98</v>
      </c>
      <c r="L179" s="166">
        <v>0.89</v>
      </c>
      <c r="M179" s="166">
        <v>0.72</v>
      </c>
      <c r="N179" s="161">
        <v>0.64</v>
      </c>
      <c r="O179" s="166">
        <v>0.16</v>
      </c>
      <c r="P179" s="283">
        <v>0</v>
      </c>
    </row>
    <row r="180" spans="1:16" ht="12.75">
      <c r="A180" s="44" t="s">
        <v>902</v>
      </c>
      <c r="B180" s="10" t="s">
        <v>903</v>
      </c>
      <c r="C180" s="271">
        <f t="shared" si="10"/>
        <v>1.0451401094379347</v>
      </c>
      <c r="D180" s="272">
        <f aca="true" t="shared" si="11" ref="D180:D208">((F180/K180)^(1/5)-1)*100</f>
        <v>16.271101521949817</v>
      </c>
      <c r="E180" s="273">
        <f aca="true" t="shared" si="12" ref="E180:E208">((F180/P180)^(1/10)-1)*100</f>
        <v>15.568344736764761</v>
      </c>
      <c r="F180" s="166">
        <v>0.34</v>
      </c>
      <c r="G180" s="166">
        <v>0.3</v>
      </c>
      <c r="H180" s="166">
        <v>0.26</v>
      </c>
      <c r="I180" s="166">
        <v>0.22</v>
      </c>
      <c r="J180" s="166">
        <v>0.18</v>
      </c>
      <c r="K180" s="166">
        <v>0.16</v>
      </c>
      <c r="L180" s="161">
        <v>0.14</v>
      </c>
      <c r="M180" s="166">
        <v>0.14</v>
      </c>
      <c r="N180" s="166">
        <v>0.12</v>
      </c>
      <c r="O180" s="166">
        <v>0.1</v>
      </c>
      <c r="P180" s="283">
        <v>0.08</v>
      </c>
    </row>
    <row r="181" spans="1:16" ht="12.75">
      <c r="A181" s="44" t="s">
        <v>934</v>
      </c>
      <c r="B181" s="10" t="s">
        <v>935</v>
      </c>
      <c r="C181" s="271">
        <f t="shared" si="10"/>
        <v>0.9548553585417343</v>
      </c>
      <c r="D181" s="272">
        <f t="shared" si="11"/>
        <v>14.037357635025295</v>
      </c>
      <c r="E181" s="273">
        <f t="shared" si="12"/>
        <v>14.701030380625713</v>
      </c>
      <c r="F181" s="166">
        <v>0.54</v>
      </c>
      <c r="G181" s="166">
        <v>0.48</v>
      </c>
      <c r="H181" s="166">
        <v>0.42</v>
      </c>
      <c r="I181" s="166">
        <v>0.38</v>
      </c>
      <c r="J181" s="166">
        <v>0.33</v>
      </c>
      <c r="K181" s="166">
        <v>0.28</v>
      </c>
      <c r="L181" s="166">
        <v>0.23</v>
      </c>
      <c r="M181" s="166">
        <v>0.19</v>
      </c>
      <c r="N181" s="166">
        <v>0.17</v>
      </c>
      <c r="O181" s="166">
        <v>0.152</v>
      </c>
      <c r="P181" s="283">
        <v>0.137</v>
      </c>
    </row>
    <row r="182" spans="1:16" ht="12.75">
      <c r="A182" s="34" t="s">
        <v>774</v>
      </c>
      <c r="B182" s="17" t="s">
        <v>775</v>
      </c>
      <c r="C182" s="268">
        <f t="shared" si="10"/>
        <v>0.7146131347697222</v>
      </c>
      <c r="D182" s="269">
        <f t="shared" si="11"/>
        <v>8.369880407476993</v>
      </c>
      <c r="E182" s="270">
        <f t="shared" si="12"/>
        <v>11.712463709716324</v>
      </c>
      <c r="F182" s="284">
        <v>4.2</v>
      </c>
      <c r="G182" s="284">
        <v>3.89</v>
      </c>
      <c r="H182" s="284">
        <v>3.39</v>
      </c>
      <c r="I182" s="284">
        <v>3.23</v>
      </c>
      <c r="J182" s="284">
        <v>3.07</v>
      </c>
      <c r="K182" s="284">
        <v>2.81</v>
      </c>
      <c r="L182" s="284">
        <v>2.575</v>
      </c>
      <c r="M182" s="284">
        <v>2.36</v>
      </c>
      <c r="N182" s="284">
        <v>2.075</v>
      </c>
      <c r="O182" s="284">
        <v>1.5375</v>
      </c>
      <c r="P182" s="285">
        <v>1.3875</v>
      </c>
    </row>
    <row r="183" spans="1:16" ht="12.75">
      <c r="A183" s="44" t="s">
        <v>780</v>
      </c>
      <c r="B183" s="10" t="s">
        <v>781</v>
      </c>
      <c r="C183" s="271">
        <f t="shared" si="10"/>
        <v>0.6549927114878108</v>
      </c>
      <c r="D183" s="272">
        <f t="shared" si="11"/>
        <v>8.622943321399479</v>
      </c>
      <c r="E183" s="273">
        <f t="shared" si="12"/>
        <v>13.164945456892996</v>
      </c>
      <c r="F183" s="161">
        <v>0.62</v>
      </c>
      <c r="G183" s="166">
        <v>0.605</v>
      </c>
      <c r="H183" s="166">
        <v>0.545</v>
      </c>
      <c r="I183" s="166">
        <v>0.49</v>
      </c>
      <c r="J183" s="166">
        <v>0.45</v>
      </c>
      <c r="K183" s="166">
        <v>0.41</v>
      </c>
      <c r="L183" s="166">
        <v>0.37</v>
      </c>
      <c r="M183" s="166">
        <v>0.33</v>
      </c>
      <c r="N183" s="166">
        <v>0.29</v>
      </c>
      <c r="O183" s="166">
        <v>0.24</v>
      </c>
      <c r="P183" s="162">
        <v>0.18</v>
      </c>
    </row>
    <row r="184" spans="1:16" ht="12.75">
      <c r="A184" s="44" t="s">
        <v>147</v>
      </c>
      <c r="B184" s="10" t="s">
        <v>155</v>
      </c>
      <c r="C184" s="271">
        <f t="shared" si="10"/>
        <v>1.1861396041959984</v>
      </c>
      <c r="D184" s="272">
        <f t="shared" si="11"/>
        <v>10.019531325417308</v>
      </c>
      <c r="E184" s="273">
        <f t="shared" si="12"/>
        <v>8.447177119769854</v>
      </c>
      <c r="F184" s="166">
        <v>1.08</v>
      </c>
      <c r="G184" s="166">
        <v>1</v>
      </c>
      <c r="H184" s="166">
        <v>0.88</v>
      </c>
      <c r="I184" s="166">
        <v>0.76</v>
      </c>
      <c r="J184" s="166">
        <v>0.72</v>
      </c>
      <c r="K184" s="166">
        <v>0.67</v>
      </c>
      <c r="L184" s="166">
        <v>0.64</v>
      </c>
      <c r="M184" s="166">
        <v>0.6</v>
      </c>
      <c r="N184" s="166">
        <v>0.59</v>
      </c>
      <c r="O184" s="166">
        <v>0.56</v>
      </c>
      <c r="P184" s="283">
        <v>0.48</v>
      </c>
    </row>
    <row r="185" spans="1:16" ht="12.75">
      <c r="A185" s="44" t="s">
        <v>904</v>
      </c>
      <c r="B185" s="10" t="s">
        <v>905</v>
      </c>
      <c r="C185" s="271">
        <f t="shared" si="10"/>
        <v>0.8153490392156649</v>
      </c>
      <c r="D185" s="272">
        <f t="shared" si="11"/>
        <v>22.423992536427463</v>
      </c>
      <c r="E185" s="273">
        <f t="shared" si="12"/>
        <v>27.502322880025098</v>
      </c>
      <c r="F185" s="166">
        <v>0.88</v>
      </c>
      <c r="G185" s="166">
        <v>0.84</v>
      </c>
      <c r="H185" s="166">
        <v>0.72</v>
      </c>
      <c r="I185" s="166">
        <v>0.6</v>
      </c>
      <c r="J185" s="166">
        <v>0.4</v>
      </c>
      <c r="K185" s="166">
        <v>0.32</v>
      </c>
      <c r="L185" s="166">
        <v>0.23</v>
      </c>
      <c r="M185" s="166">
        <v>0.19</v>
      </c>
      <c r="N185" s="166">
        <v>0.15</v>
      </c>
      <c r="O185" s="166">
        <v>0.11</v>
      </c>
      <c r="P185" s="283">
        <v>0.0775</v>
      </c>
    </row>
    <row r="186" spans="1:16" ht="12.75">
      <c r="A186" s="53" t="s">
        <v>1380</v>
      </c>
      <c r="B186" s="54" t="s">
        <v>1381</v>
      </c>
      <c r="C186" s="274" t="s">
        <v>1188</v>
      </c>
      <c r="D186" s="275">
        <f t="shared" si="11"/>
        <v>10.549804432158316</v>
      </c>
      <c r="E186" s="276" t="s">
        <v>1188</v>
      </c>
      <c r="F186" s="208">
        <v>2.84</v>
      </c>
      <c r="G186" s="208">
        <v>2.722</v>
      </c>
      <c r="H186" s="208">
        <v>2.493</v>
      </c>
      <c r="I186" s="208">
        <v>2.2859999999999996</v>
      </c>
      <c r="J186" s="208">
        <v>1.9655</v>
      </c>
      <c r="K186" s="208">
        <v>1.72</v>
      </c>
      <c r="L186" s="208">
        <v>1.5325</v>
      </c>
      <c r="M186" s="208">
        <v>1.289</v>
      </c>
      <c r="N186" s="208">
        <v>0.7165</v>
      </c>
      <c r="O186" s="208">
        <v>0</v>
      </c>
      <c r="P186" s="286">
        <v>0</v>
      </c>
    </row>
    <row r="187" spans="1:16" ht="12.75">
      <c r="A187" s="44" t="s">
        <v>345</v>
      </c>
      <c r="B187" s="10" t="s">
        <v>346</v>
      </c>
      <c r="C187" s="271">
        <f t="shared" si="10"/>
        <v>1.3496401191425482</v>
      </c>
      <c r="D187" s="272">
        <f t="shared" si="11"/>
        <v>16.054311135316702</v>
      </c>
      <c r="E187" s="273">
        <f t="shared" si="12"/>
        <v>11.895253340213618</v>
      </c>
      <c r="F187" s="161">
        <v>1.6</v>
      </c>
      <c r="G187" s="166">
        <v>1.49</v>
      </c>
      <c r="H187" s="166">
        <v>1.24</v>
      </c>
      <c r="I187" s="166">
        <v>1.01</v>
      </c>
      <c r="J187" s="166">
        <v>0.96</v>
      </c>
      <c r="K187" s="166">
        <v>0.76</v>
      </c>
      <c r="L187" s="166">
        <v>0.69</v>
      </c>
      <c r="M187" s="166">
        <v>0.58</v>
      </c>
      <c r="N187" s="161">
        <v>0.56</v>
      </c>
      <c r="O187" s="166">
        <v>0.54</v>
      </c>
      <c r="P187" s="162">
        <v>0.52</v>
      </c>
    </row>
    <row r="188" spans="1:16" ht="12.75">
      <c r="A188" s="44" t="s">
        <v>987</v>
      </c>
      <c r="B188" s="10" t="s">
        <v>988</v>
      </c>
      <c r="C188" s="271">
        <f t="shared" si="10"/>
        <v>0.885850841371365</v>
      </c>
      <c r="D188" s="272">
        <f t="shared" si="11"/>
        <v>9.939152802623497</v>
      </c>
      <c r="E188" s="273">
        <f t="shared" si="12"/>
        <v>11.21989429646748</v>
      </c>
      <c r="F188" s="166">
        <v>0.265</v>
      </c>
      <c r="G188" s="166">
        <v>0.245</v>
      </c>
      <c r="H188" s="166">
        <v>0.225</v>
      </c>
      <c r="I188" s="166">
        <v>0.205</v>
      </c>
      <c r="J188" s="166">
        <v>0.185</v>
      </c>
      <c r="K188" s="166">
        <v>0.165</v>
      </c>
      <c r="L188" s="166">
        <v>0.124</v>
      </c>
      <c r="M188" s="166">
        <v>0.106</v>
      </c>
      <c r="N188" s="166">
        <v>0.101</v>
      </c>
      <c r="O188" s="166">
        <v>0.097</v>
      </c>
      <c r="P188" s="283">
        <v>0.0915</v>
      </c>
    </row>
    <row r="189" spans="1:16" ht="12.75">
      <c r="A189" s="44" t="s">
        <v>204</v>
      </c>
      <c r="B189" s="10" t="s">
        <v>205</v>
      </c>
      <c r="C189" s="271">
        <f t="shared" si="10"/>
        <v>1.0406573788246387</v>
      </c>
      <c r="D189" s="272">
        <f t="shared" si="11"/>
        <v>11.382417860287886</v>
      </c>
      <c r="E189" s="273">
        <f t="shared" si="12"/>
        <v>10.937718880294355</v>
      </c>
      <c r="F189" s="166">
        <v>0.96</v>
      </c>
      <c r="G189" s="166">
        <v>0.88</v>
      </c>
      <c r="H189" s="166">
        <v>0.8</v>
      </c>
      <c r="I189" s="166">
        <v>0.72</v>
      </c>
      <c r="J189" s="166">
        <v>0.64</v>
      </c>
      <c r="K189" s="166">
        <v>0.56</v>
      </c>
      <c r="L189" s="166">
        <v>0.46</v>
      </c>
      <c r="M189" s="166">
        <v>0.42</v>
      </c>
      <c r="N189" s="166">
        <v>0.4</v>
      </c>
      <c r="O189" s="166">
        <v>0.38</v>
      </c>
      <c r="P189" s="283">
        <v>0.34</v>
      </c>
    </row>
    <row r="190" spans="1:16" ht="12.75">
      <c r="A190" s="44" t="s">
        <v>906</v>
      </c>
      <c r="B190" s="10" t="s">
        <v>907</v>
      </c>
      <c r="C190" s="271">
        <f t="shared" si="10"/>
        <v>1.0547669442073648</v>
      </c>
      <c r="D190" s="272">
        <f t="shared" si="11"/>
        <v>14.869835499703509</v>
      </c>
      <c r="E190" s="273">
        <f t="shared" si="12"/>
        <v>14.097745081381818</v>
      </c>
      <c r="F190" s="166">
        <v>0.86</v>
      </c>
      <c r="G190" s="166">
        <v>0.78</v>
      </c>
      <c r="H190" s="166">
        <v>0.7</v>
      </c>
      <c r="I190" s="166">
        <v>0.62</v>
      </c>
      <c r="J190" s="166">
        <v>0.53</v>
      </c>
      <c r="K190" s="166">
        <v>0.43</v>
      </c>
      <c r="L190" s="166">
        <v>0.39</v>
      </c>
      <c r="M190" s="166">
        <v>0.34</v>
      </c>
      <c r="N190" s="166">
        <v>0.31</v>
      </c>
      <c r="O190" s="166">
        <v>0.27</v>
      </c>
      <c r="P190" s="283">
        <v>0.23</v>
      </c>
    </row>
    <row r="191" spans="1:16" ht="12.75">
      <c r="A191" s="44" t="s">
        <v>881</v>
      </c>
      <c r="B191" s="10" t="s">
        <v>888</v>
      </c>
      <c r="C191" s="271">
        <f t="shared" si="10"/>
        <v>1.101139349995154</v>
      </c>
      <c r="D191" s="272">
        <f t="shared" si="11"/>
        <v>6.151655480544238</v>
      </c>
      <c r="E191" s="273">
        <f t="shared" si="12"/>
        <v>5.586627596744509</v>
      </c>
      <c r="F191" s="161">
        <v>0.62</v>
      </c>
      <c r="G191" s="166">
        <v>0.59</v>
      </c>
      <c r="H191" s="166">
        <v>0.55</v>
      </c>
      <c r="I191" s="166">
        <v>0.515</v>
      </c>
      <c r="J191" s="166">
        <v>0.48667</v>
      </c>
      <c r="K191" s="166">
        <v>0.46</v>
      </c>
      <c r="L191" s="166">
        <v>0.43333</v>
      </c>
      <c r="M191" s="166">
        <v>0.41333</v>
      </c>
      <c r="N191" s="166">
        <v>0.3956</v>
      </c>
      <c r="O191" s="166">
        <v>0.3778</v>
      </c>
      <c r="P191" s="283">
        <v>0.36</v>
      </c>
    </row>
    <row r="192" spans="1:16" ht="12.75">
      <c r="A192" s="34" t="s">
        <v>220</v>
      </c>
      <c r="B192" s="17" t="s">
        <v>221</v>
      </c>
      <c r="C192" s="268">
        <f t="shared" si="10"/>
        <v>0.8845885783640571</v>
      </c>
      <c r="D192" s="269">
        <f t="shared" si="11"/>
        <v>9.501190566230221</v>
      </c>
      <c r="E192" s="270">
        <f t="shared" si="12"/>
        <v>10.740801767756892</v>
      </c>
      <c r="F192" s="284">
        <v>2.33</v>
      </c>
      <c r="G192" s="284">
        <v>2.32</v>
      </c>
      <c r="H192" s="284">
        <v>2.08</v>
      </c>
      <c r="I192" s="284">
        <v>1.92</v>
      </c>
      <c r="J192" s="284">
        <v>1.72</v>
      </c>
      <c r="K192" s="284">
        <v>1.48</v>
      </c>
      <c r="L192" s="284">
        <v>1.32</v>
      </c>
      <c r="M192" s="284">
        <v>1.2</v>
      </c>
      <c r="N192" s="284">
        <v>1.06</v>
      </c>
      <c r="O192" s="284">
        <v>0.96</v>
      </c>
      <c r="P192" s="285">
        <v>0.84</v>
      </c>
    </row>
    <row r="193" spans="1:16" ht="12.75">
      <c r="A193" s="44" t="s">
        <v>908</v>
      </c>
      <c r="B193" s="10" t="s">
        <v>909</v>
      </c>
      <c r="C193" s="271">
        <f t="shared" si="10"/>
        <v>1.1536592824608214</v>
      </c>
      <c r="D193" s="272">
        <f t="shared" si="11"/>
        <v>13.396657763302722</v>
      </c>
      <c r="E193" s="273">
        <f t="shared" si="12"/>
        <v>11.612317403390438</v>
      </c>
      <c r="F193" s="166">
        <v>0.9</v>
      </c>
      <c r="G193" s="166">
        <v>0.86</v>
      </c>
      <c r="H193" s="166">
        <v>0.74</v>
      </c>
      <c r="I193" s="166">
        <v>0.64</v>
      </c>
      <c r="J193" s="166">
        <v>0.56</v>
      </c>
      <c r="K193" s="166">
        <v>0.48</v>
      </c>
      <c r="L193" s="166">
        <v>0.38</v>
      </c>
      <c r="M193" s="166">
        <v>0.36</v>
      </c>
      <c r="N193" s="166">
        <v>0.34</v>
      </c>
      <c r="O193" s="166">
        <v>0.32</v>
      </c>
      <c r="P193" s="283">
        <v>0.3</v>
      </c>
    </row>
    <row r="194" spans="1:16" ht="12.75">
      <c r="A194" s="150" t="s">
        <v>910</v>
      </c>
      <c r="B194" s="10" t="s">
        <v>911</v>
      </c>
      <c r="C194" s="271">
        <f t="shared" si="10"/>
        <v>1.3636452203583354</v>
      </c>
      <c r="D194" s="272">
        <f t="shared" si="11"/>
        <v>30.772200366006807</v>
      </c>
      <c r="E194" s="273">
        <f t="shared" si="12"/>
        <v>22.566133702958723</v>
      </c>
      <c r="F194" s="166">
        <v>0.68</v>
      </c>
      <c r="G194" s="166">
        <v>0.56</v>
      </c>
      <c r="H194" s="166">
        <v>0.43333</v>
      </c>
      <c r="I194" s="166">
        <v>0.30667</v>
      </c>
      <c r="J194" s="166">
        <v>0.21333</v>
      </c>
      <c r="K194" s="166">
        <v>0.1778</v>
      </c>
      <c r="L194" s="166">
        <v>0.16</v>
      </c>
      <c r="M194" s="166">
        <v>0.12444</v>
      </c>
      <c r="N194" s="166">
        <v>0.11555</v>
      </c>
      <c r="O194" s="166">
        <v>0.10667</v>
      </c>
      <c r="P194" s="283">
        <v>0.08888</v>
      </c>
    </row>
    <row r="195" spans="1:16" ht="12.75">
      <c r="A195" s="44" t="s">
        <v>1382</v>
      </c>
      <c r="B195" s="10" t="s">
        <v>1383</v>
      </c>
      <c r="C195" s="271" t="s">
        <v>1188</v>
      </c>
      <c r="D195" s="272">
        <f t="shared" si="11"/>
        <v>30.353150234562175</v>
      </c>
      <c r="E195" s="273" t="s">
        <v>1188</v>
      </c>
      <c r="F195" s="166">
        <v>1.035</v>
      </c>
      <c r="G195" s="166">
        <v>0.83</v>
      </c>
      <c r="H195" s="166">
        <v>0.55</v>
      </c>
      <c r="I195" s="166">
        <v>0.4</v>
      </c>
      <c r="J195" s="166">
        <v>0.34</v>
      </c>
      <c r="K195" s="166">
        <v>0.275</v>
      </c>
      <c r="L195" s="166">
        <v>0.25</v>
      </c>
      <c r="M195" s="161">
        <v>0.24</v>
      </c>
      <c r="N195" s="166">
        <v>0.225</v>
      </c>
      <c r="O195" s="166">
        <v>0</v>
      </c>
      <c r="P195" s="283">
        <v>0</v>
      </c>
    </row>
    <row r="196" spans="1:16" ht="12.75">
      <c r="A196" s="53" t="s">
        <v>784</v>
      </c>
      <c r="B196" s="54" t="s">
        <v>785</v>
      </c>
      <c r="C196" s="274">
        <f t="shared" si="10"/>
        <v>1.686217243595908</v>
      </c>
      <c r="D196" s="275">
        <f t="shared" si="11"/>
        <v>18.664882623542333</v>
      </c>
      <c r="E196" s="276">
        <f t="shared" si="12"/>
        <v>11.069085371075271</v>
      </c>
      <c r="F196" s="208">
        <v>1</v>
      </c>
      <c r="G196" s="208">
        <v>0.875</v>
      </c>
      <c r="H196" s="208">
        <v>0.675</v>
      </c>
      <c r="I196" s="208">
        <v>0.525</v>
      </c>
      <c r="J196" s="165">
        <v>0.45</v>
      </c>
      <c r="K196" s="208">
        <v>0.425</v>
      </c>
      <c r="L196" s="165">
        <v>0.4</v>
      </c>
      <c r="M196" s="208">
        <v>0.3875</v>
      </c>
      <c r="N196" s="165">
        <v>0.375</v>
      </c>
      <c r="O196" s="208">
        <v>0.3625</v>
      </c>
      <c r="P196" s="286">
        <v>0.35</v>
      </c>
    </row>
    <row r="197" spans="1:16" ht="12.75">
      <c r="A197" s="44" t="s">
        <v>856</v>
      </c>
      <c r="B197" s="10" t="s">
        <v>857</v>
      </c>
      <c r="C197" s="271" t="s">
        <v>1188</v>
      </c>
      <c r="D197" s="272">
        <f t="shared" si="11"/>
        <v>5.589288248337687</v>
      </c>
      <c r="E197" s="273" t="s">
        <v>1188</v>
      </c>
      <c r="F197" s="166">
        <v>0.84</v>
      </c>
      <c r="G197" s="166">
        <v>0.8</v>
      </c>
      <c r="H197" s="166">
        <v>0.76</v>
      </c>
      <c r="I197" s="166">
        <v>0.73</v>
      </c>
      <c r="J197" s="166">
        <v>0.71</v>
      </c>
      <c r="K197" s="166">
        <v>0.64</v>
      </c>
      <c r="L197" s="166">
        <v>0.565</v>
      </c>
      <c r="M197" s="166">
        <v>0.485</v>
      </c>
      <c r="N197" s="161">
        <v>0.43</v>
      </c>
      <c r="O197" s="166">
        <v>0.425</v>
      </c>
      <c r="P197" s="283">
        <v>0</v>
      </c>
    </row>
    <row r="198" spans="1:16" ht="12.75">
      <c r="A198" s="44" t="s">
        <v>879</v>
      </c>
      <c r="B198" s="10" t="s">
        <v>886</v>
      </c>
      <c r="C198" s="271">
        <f t="shared" si="10"/>
        <v>1.5935380936990762</v>
      </c>
      <c r="D198" s="272">
        <f t="shared" si="11"/>
        <v>3.0624138001266177</v>
      </c>
      <c r="E198" s="273">
        <f t="shared" si="12"/>
        <v>1.9217700613719524</v>
      </c>
      <c r="F198" s="161">
        <v>1.5</v>
      </c>
      <c r="G198" s="166">
        <v>1.48</v>
      </c>
      <c r="H198" s="166">
        <v>1.4</v>
      </c>
      <c r="I198" s="166">
        <v>1.32</v>
      </c>
      <c r="J198" s="161">
        <v>1.3</v>
      </c>
      <c r="K198" s="166">
        <v>1.29</v>
      </c>
      <c r="L198" s="161">
        <v>1.28</v>
      </c>
      <c r="M198" s="166">
        <v>1.27</v>
      </c>
      <c r="N198" s="161">
        <v>1.26</v>
      </c>
      <c r="O198" s="166">
        <v>1.245</v>
      </c>
      <c r="P198" s="162">
        <v>1.24</v>
      </c>
    </row>
    <row r="199" spans="1:16" ht="12.75">
      <c r="A199" s="44" t="s">
        <v>460</v>
      </c>
      <c r="B199" s="10" t="s">
        <v>461</v>
      </c>
      <c r="C199" s="271">
        <f t="shared" si="10"/>
        <v>1.4273741878194712</v>
      </c>
      <c r="D199" s="272">
        <f t="shared" si="11"/>
        <v>7.427033762416224</v>
      </c>
      <c r="E199" s="273">
        <f t="shared" si="12"/>
        <v>5.203284342532588</v>
      </c>
      <c r="F199" s="166">
        <v>1.24</v>
      </c>
      <c r="G199" s="166">
        <v>1.09333</v>
      </c>
      <c r="H199" s="166">
        <v>1.01333</v>
      </c>
      <c r="I199" s="166">
        <v>0.96</v>
      </c>
      <c r="J199" s="166">
        <v>0.90667</v>
      </c>
      <c r="K199" s="166">
        <v>0.86667</v>
      </c>
      <c r="L199" s="166">
        <v>0.82667</v>
      </c>
      <c r="M199" s="166">
        <v>0.8</v>
      </c>
      <c r="N199" s="166">
        <v>0.7822</v>
      </c>
      <c r="O199" s="166">
        <v>0.76444</v>
      </c>
      <c r="P199" s="283">
        <v>0.74667</v>
      </c>
    </row>
    <row r="200" spans="1:16" ht="12.75">
      <c r="A200" s="44" t="s">
        <v>262</v>
      </c>
      <c r="B200" s="10" t="s">
        <v>263</v>
      </c>
      <c r="C200" s="271">
        <f t="shared" si="10"/>
        <v>1.2625025240484093</v>
      </c>
      <c r="D200" s="272">
        <f t="shared" si="11"/>
        <v>7.771441142424251</v>
      </c>
      <c r="E200" s="273">
        <f t="shared" si="12"/>
        <v>6.1555846379648615</v>
      </c>
      <c r="F200" s="166">
        <v>1.89</v>
      </c>
      <c r="G200" s="166">
        <v>1.78</v>
      </c>
      <c r="H200" s="166">
        <v>1.64</v>
      </c>
      <c r="I200" s="166">
        <v>1.5</v>
      </c>
      <c r="J200" s="166">
        <v>1.42</v>
      </c>
      <c r="K200" s="166">
        <v>1.3</v>
      </c>
      <c r="L200" s="166">
        <v>1.2</v>
      </c>
      <c r="M200" s="166">
        <v>1.16</v>
      </c>
      <c r="N200" s="166">
        <v>1.12</v>
      </c>
      <c r="O200" s="166">
        <v>1.08</v>
      </c>
      <c r="P200" s="283">
        <v>1.04</v>
      </c>
    </row>
    <row r="201" spans="1:16" ht="12.75">
      <c r="A201" s="44" t="s">
        <v>844</v>
      </c>
      <c r="B201" s="10" t="s">
        <v>845</v>
      </c>
      <c r="C201" s="271">
        <f t="shared" si="10"/>
        <v>0.34595547071937394</v>
      </c>
      <c r="D201" s="272">
        <f t="shared" si="11"/>
        <v>8.73483945710749</v>
      </c>
      <c r="E201" s="273">
        <f t="shared" si="12"/>
        <v>25.24845015153081</v>
      </c>
      <c r="F201" s="166">
        <v>0.95</v>
      </c>
      <c r="G201" s="166">
        <v>0.825</v>
      </c>
      <c r="H201" s="166">
        <v>0.775</v>
      </c>
      <c r="I201" s="166">
        <v>0.725</v>
      </c>
      <c r="J201" s="166">
        <v>0.675</v>
      </c>
      <c r="K201" s="166">
        <v>0.625</v>
      </c>
      <c r="L201" s="166">
        <v>0.575</v>
      </c>
      <c r="M201" s="166">
        <v>0.525</v>
      </c>
      <c r="N201" s="166">
        <v>0.45</v>
      </c>
      <c r="O201" s="161">
        <v>0.4</v>
      </c>
      <c r="P201" s="283">
        <v>0.1</v>
      </c>
    </row>
    <row r="202" spans="1:16" ht="12.75">
      <c r="A202" s="34" t="s">
        <v>357</v>
      </c>
      <c r="B202" s="17" t="s">
        <v>358</v>
      </c>
      <c r="C202" s="268">
        <f t="shared" si="10"/>
        <v>0.916842201506191</v>
      </c>
      <c r="D202" s="269">
        <f t="shared" si="11"/>
        <v>10.773734315504413</v>
      </c>
      <c r="E202" s="270">
        <f t="shared" si="12"/>
        <v>11.750914495215525</v>
      </c>
      <c r="F202" s="284">
        <v>1.08</v>
      </c>
      <c r="G202" s="284">
        <v>1</v>
      </c>
      <c r="H202" s="284">
        <v>0.92</v>
      </c>
      <c r="I202" s="284">
        <v>0.82</v>
      </c>
      <c r="J202" s="284">
        <v>0.6857</v>
      </c>
      <c r="K202" s="284">
        <v>0.6475</v>
      </c>
      <c r="L202" s="284">
        <v>0.6095</v>
      </c>
      <c r="M202" s="284">
        <v>0.55875</v>
      </c>
      <c r="N202" s="284">
        <v>0.5079</v>
      </c>
      <c r="O202" s="284">
        <v>0.4317</v>
      </c>
      <c r="P202" s="285">
        <v>0.35556</v>
      </c>
    </row>
    <row r="203" spans="1:16" ht="12.75">
      <c r="A203" s="44" t="s">
        <v>810</v>
      </c>
      <c r="B203" s="10" t="s">
        <v>811</v>
      </c>
      <c r="C203" s="271">
        <f t="shared" si="10"/>
        <v>1.3930897301827119</v>
      </c>
      <c r="D203" s="272">
        <f t="shared" si="11"/>
        <v>6.207125806326297</v>
      </c>
      <c r="E203" s="273">
        <f t="shared" si="12"/>
        <v>4.455653983977181</v>
      </c>
      <c r="F203" s="166">
        <v>1.5</v>
      </c>
      <c r="G203" s="166">
        <v>1.4</v>
      </c>
      <c r="H203" s="166">
        <v>1.3</v>
      </c>
      <c r="I203" s="166">
        <v>1.21</v>
      </c>
      <c r="J203" s="166">
        <v>1.16</v>
      </c>
      <c r="K203" s="166">
        <v>1.11</v>
      </c>
      <c r="L203" s="166">
        <v>1.08</v>
      </c>
      <c r="M203" s="166">
        <v>1.06</v>
      </c>
      <c r="N203" s="166">
        <v>1.03</v>
      </c>
      <c r="O203" s="166">
        <v>1</v>
      </c>
      <c r="P203" s="283">
        <v>0.97</v>
      </c>
    </row>
    <row r="204" spans="1:16" ht="12.75">
      <c r="A204" s="44" t="s">
        <v>606</v>
      </c>
      <c r="B204" s="10" t="s">
        <v>607</v>
      </c>
      <c r="C204" s="271">
        <f t="shared" si="10"/>
        <v>0.8752317699522995</v>
      </c>
      <c r="D204" s="272">
        <f t="shared" si="11"/>
        <v>6.207125806326297</v>
      </c>
      <c r="E204" s="273">
        <f t="shared" si="12"/>
        <v>7.0919795412186515</v>
      </c>
      <c r="F204" s="166">
        <v>0.8</v>
      </c>
      <c r="G204" s="166">
        <v>0.76</v>
      </c>
      <c r="H204" s="166">
        <v>0.72</v>
      </c>
      <c r="I204" s="166">
        <v>0.68</v>
      </c>
      <c r="J204" s="166">
        <v>0.624</v>
      </c>
      <c r="K204" s="166">
        <v>0.592</v>
      </c>
      <c r="L204" s="166">
        <v>0.568</v>
      </c>
      <c r="M204" s="166">
        <v>0.536</v>
      </c>
      <c r="N204" s="166">
        <v>0.504</v>
      </c>
      <c r="O204" s="166">
        <v>0.46399999999999997</v>
      </c>
      <c r="P204" s="283">
        <v>0.4032</v>
      </c>
    </row>
    <row r="205" spans="1:16" ht="12.75">
      <c r="A205" s="44" t="s">
        <v>816</v>
      </c>
      <c r="B205" s="10" t="s">
        <v>817</v>
      </c>
      <c r="C205" s="271">
        <f t="shared" si="10"/>
        <v>1.0689421526790108</v>
      </c>
      <c r="D205" s="272">
        <f t="shared" si="11"/>
        <v>15.896996255389674</v>
      </c>
      <c r="E205" s="273">
        <f t="shared" si="12"/>
        <v>14.871708647234282</v>
      </c>
      <c r="F205" s="166">
        <v>0.6133</v>
      </c>
      <c r="G205" s="166">
        <v>0.5333</v>
      </c>
      <c r="H205" s="166">
        <v>0.4533</v>
      </c>
      <c r="I205" s="166">
        <v>0.4</v>
      </c>
      <c r="J205" s="166">
        <v>0.3467</v>
      </c>
      <c r="K205" s="166">
        <v>0.2933</v>
      </c>
      <c r="L205" s="166">
        <v>0.2333</v>
      </c>
      <c r="M205" s="166">
        <v>0.2067</v>
      </c>
      <c r="N205" s="166">
        <v>0.1817</v>
      </c>
      <c r="O205" s="166">
        <v>0.165</v>
      </c>
      <c r="P205" s="283">
        <v>0.1533</v>
      </c>
    </row>
    <row r="206" spans="1:16" ht="12.75">
      <c r="A206" s="53" t="s">
        <v>213</v>
      </c>
      <c r="B206" s="54" t="s">
        <v>214</v>
      </c>
      <c r="C206" s="274">
        <f t="shared" si="7"/>
        <v>1.0266700850787909</v>
      </c>
      <c r="D206" s="275">
        <f t="shared" si="11"/>
        <v>6.69001794563302</v>
      </c>
      <c r="E206" s="276">
        <f t="shared" si="12"/>
        <v>6.516229549163888</v>
      </c>
      <c r="F206" s="208">
        <v>1.88</v>
      </c>
      <c r="G206" s="208">
        <v>1.84</v>
      </c>
      <c r="H206" s="208">
        <v>1.72</v>
      </c>
      <c r="I206" s="208">
        <v>1.6</v>
      </c>
      <c r="J206" s="208">
        <v>1.52</v>
      </c>
      <c r="K206" s="208">
        <v>1.36</v>
      </c>
      <c r="L206" s="208">
        <v>1.2</v>
      </c>
      <c r="M206" s="208">
        <v>1.15</v>
      </c>
      <c r="N206" s="208">
        <v>1.1</v>
      </c>
      <c r="O206" s="208">
        <v>1.04</v>
      </c>
      <c r="P206" s="286">
        <v>1</v>
      </c>
    </row>
    <row r="207" spans="1:16" ht="12.75">
      <c r="A207" s="34" t="s">
        <v>880</v>
      </c>
      <c r="B207" s="17" t="s">
        <v>887</v>
      </c>
      <c r="C207" s="277">
        <f t="shared" si="10"/>
        <v>0.9585657124085746</v>
      </c>
      <c r="D207" s="269">
        <f t="shared" si="11"/>
        <v>20.405166066943647</v>
      </c>
      <c r="E207" s="270">
        <f t="shared" si="12"/>
        <v>21.28718543006496</v>
      </c>
      <c r="F207" s="163">
        <v>1.24</v>
      </c>
      <c r="G207" s="284">
        <v>1.22</v>
      </c>
      <c r="H207" s="284">
        <v>1.02</v>
      </c>
      <c r="I207" s="284">
        <v>0.69</v>
      </c>
      <c r="J207" s="284">
        <v>0.55</v>
      </c>
      <c r="K207" s="284">
        <v>0.49</v>
      </c>
      <c r="L207" s="284">
        <v>0.45</v>
      </c>
      <c r="M207" s="163">
        <v>0.44</v>
      </c>
      <c r="N207" s="284">
        <v>0.38</v>
      </c>
      <c r="O207" s="284">
        <v>0.27</v>
      </c>
      <c r="P207" s="285">
        <v>0.18</v>
      </c>
    </row>
    <row r="208" spans="1:16" ht="12.75">
      <c r="A208" s="44" t="s">
        <v>980</v>
      </c>
      <c r="B208" s="10" t="s">
        <v>979</v>
      </c>
      <c r="C208" s="278">
        <f t="shared" si="10"/>
        <v>1.0316745458823786</v>
      </c>
      <c r="D208" s="272">
        <f t="shared" si="11"/>
        <v>11.149724928537719</v>
      </c>
      <c r="E208" s="273">
        <f t="shared" si="12"/>
        <v>10.807405274307214</v>
      </c>
      <c r="F208" s="166">
        <v>0.6075</v>
      </c>
      <c r="G208" s="166">
        <v>0.58333</v>
      </c>
      <c r="H208" s="166">
        <v>0.5189</v>
      </c>
      <c r="I208" s="166">
        <v>0.4618</v>
      </c>
      <c r="J208" s="166">
        <v>0.4063</v>
      </c>
      <c r="K208" s="166">
        <v>0.3581</v>
      </c>
      <c r="L208" s="166">
        <v>0.3234</v>
      </c>
      <c r="M208" s="166">
        <v>0.30050000000000004</v>
      </c>
      <c r="N208" s="166">
        <v>0.2833</v>
      </c>
      <c r="O208" s="166">
        <v>0.2537</v>
      </c>
      <c r="P208" s="283">
        <v>0.2177</v>
      </c>
    </row>
    <row r="209" spans="1:16" ht="12.75">
      <c r="A209" s="44" t="s">
        <v>848</v>
      </c>
      <c r="B209" s="10" t="s">
        <v>849</v>
      </c>
      <c r="C209" s="278">
        <f>D209/E209</f>
        <v>1.3561827162804665</v>
      </c>
      <c r="D209" s="272">
        <f>((F209/K209)^(1/5)-1)*100</f>
        <v>9.47555910300526</v>
      </c>
      <c r="E209" s="273">
        <f>((F209/P209)^(1/10)-1)*100</f>
        <v>6.986933979658283</v>
      </c>
      <c r="F209" s="166">
        <v>3.623</v>
      </c>
      <c r="G209" s="166">
        <v>3.4959999999999996</v>
      </c>
      <c r="H209" s="166">
        <v>3.283</v>
      </c>
      <c r="I209" s="166">
        <v>2.871</v>
      </c>
      <c r="J209" s="166">
        <v>2.5759999999999996</v>
      </c>
      <c r="K209" s="166">
        <v>2.304</v>
      </c>
      <c r="L209" s="166">
        <v>2.188</v>
      </c>
      <c r="M209" s="166">
        <v>2.114</v>
      </c>
      <c r="N209" s="166">
        <v>1.951</v>
      </c>
      <c r="O209" s="161">
        <v>1.826</v>
      </c>
      <c r="P209" s="283">
        <v>1.8439999999999999</v>
      </c>
    </row>
    <row r="210" spans="1:16" ht="12.75">
      <c r="A210" s="44" t="s">
        <v>463</v>
      </c>
      <c r="B210" s="10" t="s">
        <v>464</v>
      </c>
      <c r="C210" s="278">
        <f t="shared" si="10"/>
        <v>0.7640396189616078</v>
      </c>
      <c r="D210" s="272">
        <f>((F210/K210)^(1/5)-1)*100</f>
        <v>11.139222486886503</v>
      </c>
      <c r="E210" s="273">
        <f>((F210/P210)^(1/10)-1)*100</f>
        <v>14.579378098253093</v>
      </c>
      <c r="F210" s="166">
        <v>1.56</v>
      </c>
      <c r="G210" s="166">
        <v>1.52</v>
      </c>
      <c r="H210" s="166">
        <v>1.36</v>
      </c>
      <c r="I210" s="166">
        <v>1.24</v>
      </c>
      <c r="J210" s="166">
        <v>1.12</v>
      </c>
      <c r="K210" s="166">
        <v>0.92</v>
      </c>
      <c r="L210" s="166">
        <v>0.62</v>
      </c>
      <c r="M210" s="166">
        <v>0.56</v>
      </c>
      <c r="N210" s="166">
        <v>0.5</v>
      </c>
      <c r="O210" s="166">
        <v>0.44</v>
      </c>
      <c r="P210" s="283">
        <v>0.4</v>
      </c>
    </row>
    <row r="211" spans="1:16" ht="12.75">
      <c r="A211" s="53" t="s">
        <v>912</v>
      </c>
      <c r="B211" s="54" t="s">
        <v>913</v>
      </c>
      <c r="C211" s="279">
        <f t="shared" si="10"/>
        <v>1.1382272065566172</v>
      </c>
      <c r="D211" s="275">
        <f aca="true" t="shared" si="13" ref="D211:D229">((F211/K211)^(1/5)-1)*100</f>
        <v>21.67286837864115</v>
      </c>
      <c r="E211" s="276">
        <f aca="true" t="shared" si="14" ref="E211:E229">((F211/P211)^(1/10)-1)*100</f>
        <v>19.040898208896493</v>
      </c>
      <c r="F211" s="208">
        <v>1.6</v>
      </c>
      <c r="G211" s="208">
        <v>1.5</v>
      </c>
      <c r="H211" s="208">
        <v>1.2</v>
      </c>
      <c r="I211" s="208">
        <v>1</v>
      </c>
      <c r="J211" s="208">
        <v>0.72</v>
      </c>
      <c r="K211" s="208">
        <v>0.6</v>
      </c>
      <c r="L211" s="208">
        <v>0.4575</v>
      </c>
      <c r="M211" s="208">
        <v>0.38</v>
      </c>
      <c r="N211" s="208">
        <v>0.34</v>
      </c>
      <c r="O211" s="208">
        <v>0.31</v>
      </c>
      <c r="P211" s="286">
        <v>0.28</v>
      </c>
    </row>
    <row r="212" spans="1:16" ht="12.75">
      <c r="A212" s="44" t="s">
        <v>507</v>
      </c>
      <c r="B212" s="10" t="s">
        <v>508</v>
      </c>
      <c r="C212" s="271">
        <f t="shared" si="10"/>
        <v>0.6983026007615507</v>
      </c>
      <c r="D212" s="269">
        <f t="shared" si="13"/>
        <v>1.5184010756692734</v>
      </c>
      <c r="E212" s="270">
        <f t="shared" si="14"/>
        <v>2.174417042143828</v>
      </c>
      <c r="F212" s="166">
        <v>2.48</v>
      </c>
      <c r="G212" s="166">
        <v>2.46</v>
      </c>
      <c r="H212" s="166">
        <v>2.44</v>
      </c>
      <c r="I212" s="166">
        <v>2.42</v>
      </c>
      <c r="J212" s="166">
        <v>2.36</v>
      </c>
      <c r="K212" s="166">
        <v>2.3</v>
      </c>
      <c r="L212" s="166">
        <v>2.24</v>
      </c>
      <c r="M212" s="166">
        <v>2.18</v>
      </c>
      <c r="N212" s="166">
        <v>2.12</v>
      </c>
      <c r="O212" s="166">
        <v>2.06</v>
      </c>
      <c r="P212" s="283">
        <v>2</v>
      </c>
    </row>
    <row r="213" spans="1:16" ht="12.75">
      <c r="A213" s="44" t="s">
        <v>840</v>
      </c>
      <c r="B213" s="10" t="s">
        <v>841</v>
      </c>
      <c r="C213" s="271">
        <f t="shared" si="10"/>
        <v>0.3824671811637056</v>
      </c>
      <c r="D213" s="272">
        <f t="shared" si="13"/>
        <v>13.85312830809957</v>
      </c>
      <c r="E213" s="273">
        <f t="shared" si="14"/>
        <v>36.220436655374314</v>
      </c>
      <c r="F213" s="166">
        <v>0.55</v>
      </c>
      <c r="G213" s="166">
        <v>0.5</v>
      </c>
      <c r="H213" s="166">
        <v>0.45</v>
      </c>
      <c r="I213" s="166">
        <v>0.4</v>
      </c>
      <c r="J213" s="166">
        <v>0.33</v>
      </c>
      <c r="K213" s="166">
        <v>0.2875</v>
      </c>
      <c r="L213" s="166">
        <v>0.2425</v>
      </c>
      <c r="M213" s="166">
        <v>0.235</v>
      </c>
      <c r="N213" s="166">
        <v>0.19</v>
      </c>
      <c r="O213" s="166">
        <v>0.16</v>
      </c>
      <c r="P213" s="283">
        <v>0.025</v>
      </c>
    </row>
    <row r="214" spans="1:16" ht="12.75">
      <c r="A214" s="44" t="s">
        <v>770</v>
      </c>
      <c r="B214" s="10" t="s">
        <v>771</v>
      </c>
      <c r="C214" s="271">
        <f t="shared" si="10"/>
        <v>0.5522433186121956</v>
      </c>
      <c r="D214" s="272">
        <f t="shared" si="13"/>
        <v>5.3435385970583615</v>
      </c>
      <c r="E214" s="273">
        <f t="shared" si="14"/>
        <v>9.676058391230224</v>
      </c>
      <c r="F214" s="166">
        <v>0.96</v>
      </c>
      <c r="G214" s="166">
        <v>0.92</v>
      </c>
      <c r="H214" s="166">
        <v>0.88</v>
      </c>
      <c r="I214" s="166">
        <v>0.84</v>
      </c>
      <c r="J214" s="166">
        <v>0.78</v>
      </c>
      <c r="K214" s="166">
        <v>0.74</v>
      </c>
      <c r="L214" s="166">
        <v>0.66</v>
      </c>
      <c r="M214" s="166">
        <v>0.6</v>
      </c>
      <c r="N214" s="166">
        <v>0.5272</v>
      </c>
      <c r="O214" s="166">
        <v>0.4464</v>
      </c>
      <c r="P214" s="283">
        <v>0.3812</v>
      </c>
    </row>
    <row r="215" spans="1:16" ht="12.75">
      <c r="A215" s="44" t="s">
        <v>223</v>
      </c>
      <c r="B215" s="10" t="s">
        <v>224</v>
      </c>
      <c r="C215" s="271">
        <f t="shared" si="10"/>
        <v>1.1931771876709638</v>
      </c>
      <c r="D215" s="272">
        <f t="shared" si="13"/>
        <v>20.791087977228596</v>
      </c>
      <c r="E215" s="273">
        <f t="shared" si="14"/>
        <v>17.424979451553213</v>
      </c>
      <c r="F215" s="166">
        <v>0.54</v>
      </c>
      <c r="G215" s="166">
        <v>0.5</v>
      </c>
      <c r="H215" s="166">
        <v>0.42</v>
      </c>
      <c r="I215" s="166">
        <v>0.34</v>
      </c>
      <c r="J215" s="166">
        <v>0.265</v>
      </c>
      <c r="K215" s="166">
        <v>0.21</v>
      </c>
      <c r="L215" s="166">
        <v>0.16</v>
      </c>
      <c r="M215" s="166">
        <v>0.1375</v>
      </c>
      <c r="N215" s="166">
        <v>0.125</v>
      </c>
      <c r="O215" s="166">
        <v>0.11667</v>
      </c>
      <c r="P215" s="283">
        <v>0.10833999999999999</v>
      </c>
    </row>
    <row r="216" spans="1:16" ht="12.75">
      <c r="A216" s="44" t="s">
        <v>914</v>
      </c>
      <c r="B216" s="10" t="s">
        <v>915</v>
      </c>
      <c r="C216" s="271">
        <f t="shared" si="10"/>
        <v>1.136767321095175</v>
      </c>
      <c r="D216" s="275">
        <f t="shared" si="13"/>
        <v>5.387395206178347</v>
      </c>
      <c r="E216" s="276">
        <f t="shared" si="14"/>
        <v>4.739224207279347</v>
      </c>
      <c r="F216" s="166">
        <v>1.716</v>
      </c>
      <c r="G216" s="166">
        <v>1.701</v>
      </c>
      <c r="H216" s="166">
        <v>1.641</v>
      </c>
      <c r="I216" s="166">
        <v>1.518</v>
      </c>
      <c r="J216" s="166">
        <v>1.395</v>
      </c>
      <c r="K216" s="166">
        <v>1.32</v>
      </c>
      <c r="L216" s="166">
        <v>1.2</v>
      </c>
      <c r="M216" s="166">
        <v>1.17</v>
      </c>
      <c r="N216" s="166">
        <v>1.14</v>
      </c>
      <c r="O216" s="166">
        <v>1.11</v>
      </c>
      <c r="P216" s="283">
        <v>1.08</v>
      </c>
    </row>
    <row r="217" spans="1:16" ht="12.75">
      <c r="A217" s="34" t="s">
        <v>217</v>
      </c>
      <c r="B217" s="17" t="s">
        <v>218</v>
      </c>
      <c r="C217" s="268">
        <f t="shared" si="10"/>
        <v>0.7918268548151979</v>
      </c>
      <c r="D217" s="272">
        <f t="shared" si="13"/>
        <v>5.922384104881218</v>
      </c>
      <c r="E217" s="273">
        <f t="shared" si="14"/>
        <v>7.479392835525167</v>
      </c>
      <c r="F217" s="284">
        <v>0.96</v>
      </c>
      <c r="G217" s="284">
        <v>0.92</v>
      </c>
      <c r="H217" s="284">
        <v>0.88</v>
      </c>
      <c r="I217" s="284">
        <v>0.84</v>
      </c>
      <c r="J217" s="284">
        <v>0.8</v>
      </c>
      <c r="K217" s="284">
        <v>0.72</v>
      </c>
      <c r="L217" s="284">
        <v>0.6</v>
      </c>
      <c r="M217" s="284">
        <v>0.56834</v>
      </c>
      <c r="N217" s="284">
        <v>0.53332</v>
      </c>
      <c r="O217" s="284">
        <v>0.5</v>
      </c>
      <c r="P217" s="285">
        <v>0.46668</v>
      </c>
    </row>
    <row r="218" spans="1:16" ht="12.75">
      <c r="A218" s="150" t="s">
        <v>824</v>
      </c>
      <c r="B218" s="10" t="s">
        <v>825</v>
      </c>
      <c r="C218" s="271">
        <f t="shared" si="10"/>
        <v>0.8409252587639648</v>
      </c>
      <c r="D218" s="272">
        <f t="shared" si="13"/>
        <v>15.287620365891819</v>
      </c>
      <c r="E218" s="273">
        <f t="shared" si="14"/>
        <v>18.179523336428673</v>
      </c>
      <c r="F218" s="166">
        <v>0.517</v>
      </c>
      <c r="G218" s="166">
        <v>0.473</v>
      </c>
      <c r="H218" s="166">
        <v>0.42429</v>
      </c>
      <c r="I218" s="166">
        <v>0.36268</v>
      </c>
      <c r="J218" s="166">
        <v>0.30597</v>
      </c>
      <c r="K218" s="166">
        <v>0.25385</v>
      </c>
      <c r="L218" s="166">
        <v>0.20815</v>
      </c>
      <c r="M218" s="166">
        <v>0.17194</v>
      </c>
      <c r="N218" s="166">
        <v>0.14478</v>
      </c>
      <c r="O218" s="166">
        <v>0.12444</v>
      </c>
      <c r="P218" s="283">
        <v>0.09729</v>
      </c>
    </row>
    <row r="219" spans="1:16" ht="12.75">
      <c r="A219" s="44" t="s">
        <v>916</v>
      </c>
      <c r="B219" s="10" t="s">
        <v>917</v>
      </c>
      <c r="C219" s="271">
        <f t="shared" si="10"/>
        <v>1.1248019412094807</v>
      </c>
      <c r="D219" s="272">
        <f t="shared" si="13"/>
        <v>10.981751293348573</v>
      </c>
      <c r="E219" s="273">
        <f t="shared" si="14"/>
        <v>9.763275551907459</v>
      </c>
      <c r="F219" s="166">
        <v>0.33</v>
      </c>
      <c r="G219" s="166">
        <v>0.29</v>
      </c>
      <c r="H219" s="166">
        <v>0.26</v>
      </c>
      <c r="I219" s="166">
        <v>0.235</v>
      </c>
      <c r="J219" s="166">
        <v>0.21</v>
      </c>
      <c r="K219" s="166">
        <v>0.196</v>
      </c>
      <c r="L219" s="166">
        <v>0.176</v>
      </c>
      <c r="M219" s="166">
        <v>0.166</v>
      </c>
      <c r="N219" s="166">
        <v>0.15</v>
      </c>
      <c r="O219" s="166">
        <v>0.14</v>
      </c>
      <c r="P219" s="283">
        <v>0.13</v>
      </c>
    </row>
    <row r="220" spans="1:16" ht="12.75">
      <c r="A220" s="44" t="s">
        <v>918</v>
      </c>
      <c r="B220" s="10" t="s">
        <v>919</v>
      </c>
      <c r="C220" s="271">
        <f t="shared" si="10"/>
        <v>0.9892696837300201</v>
      </c>
      <c r="D220" s="272">
        <f t="shared" si="13"/>
        <v>20.66598041920895</v>
      </c>
      <c r="E220" s="273">
        <f t="shared" si="14"/>
        <v>20.89013820911636</v>
      </c>
      <c r="F220" s="166">
        <v>0.44</v>
      </c>
      <c r="G220" s="166">
        <v>0.38</v>
      </c>
      <c r="H220" s="166">
        <v>0.3</v>
      </c>
      <c r="I220" s="161">
        <v>0.24</v>
      </c>
      <c r="J220" s="166">
        <v>0.21</v>
      </c>
      <c r="K220" s="166">
        <v>0.172</v>
      </c>
      <c r="L220" s="166">
        <v>0.116</v>
      </c>
      <c r="M220" s="166">
        <v>0.096</v>
      </c>
      <c r="N220" s="166">
        <v>0.086</v>
      </c>
      <c r="O220" s="166">
        <v>0.076</v>
      </c>
      <c r="P220" s="283">
        <v>0.066</v>
      </c>
    </row>
    <row r="221" spans="1:16" ht="12.75">
      <c r="A221" s="53" t="s">
        <v>778</v>
      </c>
      <c r="B221" s="54" t="s">
        <v>779</v>
      </c>
      <c r="C221" s="274">
        <f t="shared" si="10"/>
        <v>0.8997923210443792</v>
      </c>
      <c r="D221" s="272">
        <f t="shared" si="13"/>
        <v>14.681567372343117</v>
      </c>
      <c r="E221" s="273">
        <f t="shared" si="14"/>
        <v>16.316617767200302</v>
      </c>
      <c r="F221" s="165">
        <v>0.68</v>
      </c>
      <c r="G221" s="208">
        <v>0.67</v>
      </c>
      <c r="H221" s="208">
        <v>0.62</v>
      </c>
      <c r="I221" s="208">
        <v>0.5471</v>
      </c>
      <c r="J221" s="208">
        <v>0.4287</v>
      </c>
      <c r="K221" s="208">
        <v>0.3428</v>
      </c>
      <c r="L221" s="208">
        <v>0.28099999999999997</v>
      </c>
      <c r="M221" s="208">
        <v>0.238</v>
      </c>
      <c r="N221" s="208">
        <v>0.2048</v>
      </c>
      <c r="O221" s="208">
        <v>0.181</v>
      </c>
      <c r="P221" s="286">
        <v>0.15</v>
      </c>
    </row>
    <row r="222" spans="1:16" ht="12.75">
      <c r="A222" s="44" t="s">
        <v>487</v>
      </c>
      <c r="B222" s="10" t="s">
        <v>488</v>
      </c>
      <c r="C222" s="271">
        <f t="shared" si="10"/>
        <v>1.5136023517626083</v>
      </c>
      <c r="D222" s="269">
        <f t="shared" si="13"/>
        <v>5.364866902450505</v>
      </c>
      <c r="E222" s="270">
        <f t="shared" si="14"/>
        <v>3.5444361566979943</v>
      </c>
      <c r="F222" s="166">
        <v>1.87</v>
      </c>
      <c r="G222" s="166">
        <v>1.82</v>
      </c>
      <c r="H222" s="166">
        <v>1.74</v>
      </c>
      <c r="I222" s="166">
        <v>1.65</v>
      </c>
      <c r="J222" s="166">
        <v>1.535</v>
      </c>
      <c r="K222" s="166">
        <v>1.44</v>
      </c>
      <c r="L222" s="166">
        <v>1.36</v>
      </c>
      <c r="M222" s="166">
        <v>1.275</v>
      </c>
      <c r="N222" s="166">
        <v>1.1875</v>
      </c>
      <c r="O222" s="166">
        <v>1.1375</v>
      </c>
      <c r="P222" s="283">
        <v>1.32</v>
      </c>
    </row>
    <row r="223" spans="1:16" ht="12.75">
      <c r="A223" s="44" t="s">
        <v>920</v>
      </c>
      <c r="B223" s="10" t="s">
        <v>921</v>
      </c>
      <c r="C223" s="271">
        <f t="shared" si="10"/>
        <v>0.411448638723681</v>
      </c>
      <c r="D223" s="272">
        <f t="shared" si="13"/>
        <v>10.98883056567086</v>
      </c>
      <c r="E223" s="273">
        <f t="shared" si="14"/>
        <v>26.7076605229716</v>
      </c>
      <c r="F223" s="166">
        <v>0.16</v>
      </c>
      <c r="G223" s="166">
        <v>0.15</v>
      </c>
      <c r="H223" s="166">
        <v>0.13</v>
      </c>
      <c r="I223" s="166">
        <v>0.115</v>
      </c>
      <c r="J223" s="166">
        <v>0.105</v>
      </c>
      <c r="K223" s="166">
        <v>0.095</v>
      </c>
      <c r="L223" s="166">
        <v>0.065</v>
      </c>
      <c r="M223" s="166">
        <v>0.055</v>
      </c>
      <c r="N223" s="166">
        <v>0.045</v>
      </c>
      <c r="O223" s="166">
        <v>0.03667</v>
      </c>
      <c r="P223" s="283">
        <v>0.015</v>
      </c>
    </row>
    <row r="224" spans="1:16" ht="12.75">
      <c r="A224" s="44" t="s">
        <v>804</v>
      </c>
      <c r="B224" s="10" t="s">
        <v>805</v>
      </c>
      <c r="C224" s="271">
        <f t="shared" si="10"/>
        <v>1.551961259918418</v>
      </c>
      <c r="D224" s="272">
        <f t="shared" si="13"/>
        <v>7.997173304574834</v>
      </c>
      <c r="E224" s="273">
        <f t="shared" si="14"/>
        <v>5.152946475606757</v>
      </c>
      <c r="F224" s="166">
        <v>1.19</v>
      </c>
      <c r="G224" s="166">
        <v>1.08</v>
      </c>
      <c r="H224" s="166">
        <v>0.98</v>
      </c>
      <c r="I224" s="166">
        <v>0.9</v>
      </c>
      <c r="J224" s="166">
        <v>0.85</v>
      </c>
      <c r="K224" s="166">
        <v>0.81</v>
      </c>
      <c r="L224" s="166">
        <v>0.77</v>
      </c>
      <c r="M224" s="166">
        <v>0.75</v>
      </c>
      <c r="N224" s="166">
        <v>0.74</v>
      </c>
      <c r="O224" s="166">
        <v>0.73</v>
      </c>
      <c r="P224" s="283">
        <v>0.72</v>
      </c>
    </row>
    <row r="225" spans="1:16" ht="12.75">
      <c r="A225" s="44" t="s">
        <v>1247</v>
      </c>
      <c r="B225" s="10" t="s">
        <v>1248</v>
      </c>
      <c r="C225" s="271">
        <f t="shared" si="10"/>
        <v>0.7355365610650613</v>
      </c>
      <c r="D225" s="272">
        <f t="shared" si="13"/>
        <v>12.18492443082031</v>
      </c>
      <c r="E225" s="273">
        <f t="shared" si="14"/>
        <v>16.56603502234677</v>
      </c>
      <c r="F225" s="166">
        <v>0.5178</v>
      </c>
      <c r="G225" s="166">
        <v>0.45740000000000003</v>
      </c>
      <c r="H225" s="166">
        <v>0.40159999999999996</v>
      </c>
      <c r="I225" s="166">
        <v>0.35769999999999996</v>
      </c>
      <c r="J225" s="166">
        <v>0.3448</v>
      </c>
      <c r="K225" s="166">
        <v>0.2914</v>
      </c>
      <c r="L225" s="166">
        <v>0.247</v>
      </c>
      <c r="M225" s="166">
        <v>0.18299999999999997</v>
      </c>
      <c r="N225" s="166">
        <v>0.1559</v>
      </c>
      <c r="O225" s="166">
        <v>0.1175</v>
      </c>
      <c r="P225" s="283">
        <v>0.1118</v>
      </c>
    </row>
    <row r="226" spans="1:16" ht="12.75">
      <c r="A226" s="44" t="s">
        <v>838</v>
      </c>
      <c r="B226" s="10" t="s">
        <v>839</v>
      </c>
      <c r="C226" s="271">
        <f t="shared" si="10"/>
        <v>0.333348225882663</v>
      </c>
      <c r="D226" s="275">
        <f t="shared" si="13"/>
        <v>9.856054330611785</v>
      </c>
      <c r="E226" s="276">
        <f t="shared" si="14"/>
        <v>29.56684201487567</v>
      </c>
      <c r="F226" s="166">
        <v>0.8</v>
      </c>
      <c r="G226" s="166">
        <v>0.75</v>
      </c>
      <c r="H226" s="166">
        <v>0.72</v>
      </c>
      <c r="I226" s="166">
        <v>0.65</v>
      </c>
      <c r="J226" s="166">
        <v>0.625</v>
      </c>
      <c r="K226" s="166">
        <v>0.5</v>
      </c>
      <c r="L226" s="166">
        <v>0.35</v>
      </c>
      <c r="M226" s="166">
        <v>0.2</v>
      </c>
      <c r="N226" s="166">
        <v>0.15</v>
      </c>
      <c r="O226" s="166">
        <v>0.135</v>
      </c>
      <c r="P226" s="283">
        <v>0.06</v>
      </c>
    </row>
    <row r="227" spans="1:16" ht="12.75">
      <c r="A227" s="34" t="s">
        <v>924</v>
      </c>
      <c r="B227" s="17" t="s">
        <v>925</v>
      </c>
      <c r="C227" s="268">
        <f t="shared" si="10"/>
        <v>1.4827335143378146</v>
      </c>
      <c r="D227" s="269">
        <f t="shared" si="13"/>
        <v>48.17481472042977</v>
      </c>
      <c r="E227" s="270">
        <f t="shared" si="14"/>
        <v>32.49054145912695</v>
      </c>
      <c r="F227" s="284">
        <v>0.5</v>
      </c>
      <c r="G227" s="284">
        <v>0.33</v>
      </c>
      <c r="H227" s="284">
        <v>0.22</v>
      </c>
      <c r="I227" s="284">
        <v>0.11</v>
      </c>
      <c r="J227" s="284">
        <v>0.09</v>
      </c>
      <c r="K227" s="284">
        <v>0.07</v>
      </c>
      <c r="L227" s="284">
        <v>0.06</v>
      </c>
      <c r="M227" s="284">
        <v>0.05</v>
      </c>
      <c r="N227" s="284">
        <v>0.04</v>
      </c>
      <c r="O227" s="284">
        <v>0.0325</v>
      </c>
      <c r="P227" s="285">
        <v>0.03</v>
      </c>
    </row>
    <row r="228" spans="1:16" ht="12.75">
      <c r="A228" s="44" t="s">
        <v>822</v>
      </c>
      <c r="B228" s="10" t="s">
        <v>823</v>
      </c>
      <c r="C228" s="271">
        <f t="shared" si="10"/>
        <v>1.2677287055472783</v>
      </c>
      <c r="D228" s="272">
        <f t="shared" si="13"/>
        <v>6.32302288294897</v>
      </c>
      <c r="E228" s="273">
        <f t="shared" si="14"/>
        <v>4.987678243208449</v>
      </c>
      <c r="F228" s="166">
        <v>3.28</v>
      </c>
      <c r="G228" s="166">
        <v>3.1430000000000002</v>
      </c>
      <c r="H228" s="166">
        <v>2.851</v>
      </c>
      <c r="I228" s="166">
        <v>2.502</v>
      </c>
      <c r="J228" s="161">
        <v>2.452</v>
      </c>
      <c r="K228" s="166">
        <v>2.4139999999999997</v>
      </c>
      <c r="L228" s="166">
        <v>2.326</v>
      </c>
      <c r="M228" s="166">
        <v>2.276</v>
      </c>
      <c r="N228" s="166">
        <v>2.201</v>
      </c>
      <c r="O228" s="166">
        <v>2.088</v>
      </c>
      <c r="P228" s="283">
        <v>2.016</v>
      </c>
    </row>
    <row r="229" spans="1:16" ht="12.75">
      <c r="A229" s="44" t="s">
        <v>225</v>
      </c>
      <c r="B229" s="10" t="s">
        <v>226</v>
      </c>
      <c r="C229" s="271">
        <f t="shared" si="10"/>
        <v>1.2227183141899294</v>
      </c>
      <c r="D229" s="272">
        <f t="shared" si="13"/>
        <v>21.350977971820974</v>
      </c>
      <c r="E229" s="273">
        <f t="shared" si="14"/>
        <v>17.461894308801895</v>
      </c>
      <c r="F229" s="166">
        <v>1</v>
      </c>
      <c r="G229" s="166">
        <v>0.96</v>
      </c>
      <c r="H229" s="166">
        <v>0.68</v>
      </c>
      <c r="I229" s="166">
        <v>0.56</v>
      </c>
      <c r="J229" s="166">
        <v>0.46</v>
      </c>
      <c r="K229" s="166">
        <v>0.38</v>
      </c>
      <c r="L229" s="166">
        <v>0.34</v>
      </c>
      <c r="M229" s="166">
        <v>0.32</v>
      </c>
      <c r="N229" s="166">
        <v>0.3</v>
      </c>
      <c r="O229" s="166">
        <v>0.26</v>
      </c>
      <c r="P229" s="283">
        <v>0.2</v>
      </c>
    </row>
    <row r="230" spans="1:16" ht="12.75">
      <c r="A230" s="44" t="s">
        <v>926</v>
      </c>
      <c r="B230" s="10" t="s">
        <v>927</v>
      </c>
      <c r="C230" s="271">
        <f t="shared" si="10"/>
        <v>1.7550811102876063</v>
      </c>
      <c r="D230" s="272">
        <f aca="true" t="shared" si="15" ref="D230:D238">((F230/K230)^(1/5)-1)*100</f>
        <v>4.17472759408235</v>
      </c>
      <c r="E230" s="273">
        <f aca="true" t="shared" si="16" ref="E230:E238">((F230/P230)^(1/10)-1)*100</f>
        <v>2.3786522284421574</v>
      </c>
      <c r="F230" s="166">
        <v>1.5275</v>
      </c>
      <c r="G230" s="166">
        <v>1.5</v>
      </c>
      <c r="H230" s="166">
        <v>1.42</v>
      </c>
      <c r="I230" s="166">
        <v>1.3425</v>
      </c>
      <c r="J230" s="166">
        <v>1.28</v>
      </c>
      <c r="K230" s="166">
        <v>1.245</v>
      </c>
      <c r="L230" s="166">
        <v>1.229</v>
      </c>
      <c r="M230" s="166">
        <v>1.2245</v>
      </c>
      <c r="N230" s="166">
        <v>1.219</v>
      </c>
      <c r="O230" s="166">
        <v>1.2145</v>
      </c>
      <c r="P230" s="283">
        <v>1.2075</v>
      </c>
    </row>
    <row r="231" spans="1:16" ht="12.75">
      <c r="A231" s="53" t="s">
        <v>852</v>
      </c>
      <c r="B231" s="54" t="s">
        <v>853</v>
      </c>
      <c r="C231" s="274" t="s">
        <v>1188</v>
      </c>
      <c r="D231" s="275">
        <f t="shared" si="15"/>
        <v>4.988051526758586</v>
      </c>
      <c r="E231" s="276" t="s">
        <v>1188</v>
      </c>
      <c r="F231" s="208">
        <v>2.87</v>
      </c>
      <c r="G231" s="208">
        <v>2.775</v>
      </c>
      <c r="H231" s="208">
        <v>2.565</v>
      </c>
      <c r="I231" s="208">
        <v>2.325</v>
      </c>
      <c r="J231" s="165">
        <v>2.3</v>
      </c>
      <c r="K231" s="208">
        <v>2.25</v>
      </c>
      <c r="L231" s="208">
        <v>2.15</v>
      </c>
      <c r="M231" s="208">
        <v>2.05</v>
      </c>
      <c r="N231" s="208">
        <v>1.95</v>
      </c>
      <c r="O231" s="208">
        <v>1.825</v>
      </c>
      <c r="P231" s="286">
        <v>0</v>
      </c>
    </row>
    <row r="232" spans="1:16" ht="12.75">
      <c r="A232" s="34" t="s">
        <v>519</v>
      </c>
      <c r="B232" s="17" t="s">
        <v>520</v>
      </c>
      <c r="C232" s="277">
        <f>D232/E232</f>
        <v>0.6836372406304593</v>
      </c>
      <c r="D232" s="269">
        <f t="shared" si="15"/>
        <v>24.717730552596073</v>
      </c>
      <c r="E232" s="270">
        <f t="shared" si="16"/>
        <v>36.15620841515459</v>
      </c>
      <c r="F232" s="284">
        <v>0.605</v>
      </c>
      <c r="G232" s="284">
        <v>0.503</v>
      </c>
      <c r="H232" s="284">
        <v>0.385</v>
      </c>
      <c r="I232" s="284">
        <v>0.306</v>
      </c>
      <c r="J232" s="284">
        <v>0.269</v>
      </c>
      <c r="K232" s="284">
        <v>0.2005</v>
      </c>
      <c r="L232" s="284">
        <v>0.1625</v>
      </c>
      <c r="M232" s="284">
        <v>0.0905</v>
      </c>
      <c r="N232" s="284">
        <v>0.06475</v>
      </c>
      <c r="O232" s="284">
        <v>0.04125</v>
      </c>
      <c r="P232" s="285">
        <v>0.02763</v>
      </c>
    </row>
    <row r="233" spans="1:16" ht="12.75">
      <c r="A233" s="44" t="s">
        <v>776</v>
      </c>
      <c r="B233" s="10" t="s">
        <v>777</v>
      </c>
      <c r="C233" s="278">
        <f t="shared" si="10"/>
        <v>1.053120159782969</v>
      </c>
      <c r="D233" s="272">
        <f t="shared" si="15"/>
        <v>22.554648108752783</v>
      </c>
      <c r="E233" s="273">
        <f t="shared" si="16"/>
        <v>21.416974975961843</v>
      </c>
      <c r="F233" s="166">
        <v>0.47</v>
      </c>
      <c r="G233" s="166">
        <v>0.42</v>
      </c>
      <c r="H233" s="166">
        <v>0.34</v>
      </c>
      <c r="I233" s="166">
        <v>0.27</v>
      </c>
      <c r="J233" s="166">
        <v>0.225</v>
      </c>
      <c r="K233" s="166">
        <v>0.17</v>
      </c>
      <c r="L233" s="166">
        <v>0.135</v>
      </c>
      <c r="M233" s="166">
        <v>0.1125</v>
      </c>
      <c r="N233" s="166">
        <v>0.0875</v>
      </c>
      <c r="O233" s="166">
        <v>0.0775</v>
      </c>
      <c r="P233" s="283">
        <v>0.0675</v>
      </c>
    </row>
    <row r="234" spans="1:16" ht="12.75">
      <c r="A234" s="44" t="s">
        <v>394</v>
      </c>
      <c r="B234" s="10" t="s">
        <v>395</v>
      </c>
      <c r="C234" s="278">
        <f t="shared" si="10"/>
        <v>1.1238670655614578</v>
      </c>
      <c r="D234" s="272">
        <f t="shared" si="15"/>
        <v>6.519475342234404</v>
      </c>
      <c r="E234" s="273">
        <f t="shared" si="16"/>
        <v>5.800931037139545</v>
      </c>
      <c r="F234" s="161">
        <v>1.2364</v>
      </c>
      <c r="G234" s="166">
        <v>1.2</v>
      </c>
      <c r="H234" s="166">
        <v>1.1272</v>
      </c>
      <c r="I234" s="166">
        <v>1.0412</v>
      </c>
      <c r="J234" s="166">
        <v>0.9691000000000001</v>
      </c>
      <c r="K234" s="161">
        <v>0.9016</v>
      </c>
      <c r="L234" s="166">
        <v>0.8401</v>
      </c>
      <c r="M234" s="166">
        <v>0.7924</v>
      </c>
      <c r="N234" s="166">
        <v>0.7515999999999999</v>
      </c>
      <c r="O234" s="161">
        <v>0.738</v>
      </c>
      <c r="P234" s="283">
        <v>0.7034999999999999</v>
      </c>
    </row>
    <row r="235" spans="1:16" ht="12.75">
      <c r="A235" s="44" t="s">
        <v>882</v>
      </c>
      <c r="B235" s="10" t="s">
        <v>889</v>
      </c>
      <c r="C235" s="278">
        <f>D235/E235</f>
        <v>1.30697184807564</v>
      </c>
      <c r="D235" s="272">
        <f t="shared" si="15"/>
        <v>15.712786371841169</v>
      </c>
      <c r="E235" s="273">
        <f t="shared" si="16"/>
        <v>12.022283720170691</v>
      </c>
      <c r="F235" s="166">
        <v>0.78</v>
      </c>
      <c r="G235" s="166">
        <v>0.7</v>
      </c>
      <c r="H235" s="166">
        <v>0.59</v>
      </c>
      <c r="I235" s="166">
        <v>0.51</v>
      </c>
      <c r="J235" s="166">
        <v>0.42</v>
      </c>
      <c r="K235" s="166">
        <v>0.376</v>
      </c>
      <c r="L235" s="166">
        <v>0.33599999999999997</v>
      </c>
      <c r="M235" s="166">
        <v>0.3136</v>
      </c>
      <c r="N235" s="166">
        <v>0.2976</v>
      </c>
      <c r="O235" s="166">
        <v>0.27732</v>
      </c>
      <c r="P235" s="166">
        <v>0.25064</v>
      </c>
    </row>
    <row r="236" spans="1:16" ht="12.75">
      <c r="A236" s="53" t="s">
        <v>229</v>
      </c>
      <c r="B236" s="54" t="s">
        <v>230</v>
      </c>
      <c r="C236" s="278">
        <f t="shared" si="10"/>
        <v>1.1626670863303237</v>
      </c>
      <c r="D236" s="275">
        <f t="shared" si="15"/>
        <v>5.61031778361436</v>
      </c>
      <c r="E236" s="276">
        <f t="shared" si="16"/>
        <v>4.825386260242359</v>
      </c>
      <c r="F236" s="208">
        <v>0.785</v>
      </c>
      <c r="G236" s="208">
        <v>0.755</v>
      </c>
      <c r="H236" s="208">
        <v>0.7225</v>
      </c>
      <c r="I236" s="208">
        <v>0.69</v>
      </c>
      <c r="J236" s="208">
        <v>0.65</v>
      </c>
      <c r="K236" s="208">
        <v>0.5975</v>
      </c>
      <c r="L236" s="208">
        <v>0.565</v>
      </c>
      <c r="M236" s="208">
        <v>0.54166</v>
      </c>
      <c r="N236" s="208">
        <v>0.525</v>
      </c>
      <c r="O236" s="208">
        <v>0.50834</v>
      </c>
      <c r="P236" s="286">
        <v>0.49001</v>
      </c>
    </row>
    <row r="237" spans="1:16" ht="12.75">
      <c r="A237" s="34" t="s">
        <v>348</v>
      </c>
      <c r="B237" s="17" t="s">
        <v>349</v>
      </c>
      <c r="C237" s="268">
        <f t="shared" si="10"/>
        <v>1.475894417859509</v>
      </c>
      <c r="D237" s="269">
        <f t="shared" si="15"/>
        <v>10.756634324828983</v>
      </c>
      <c r="E237" s="270">
        <f t="shared" si="16"/>
        <v>7.288213977006119</v>
      </c>
      <c r="F237" s="284">
        <v>0.7</v>
      </c>
      <c r="G237" s="284">
        <v>0.63</v>
      </c>
      <c r="H237" s="284">
        <v>0.55</v>
      </c>
      <c r="I237" s="284">
        <v>0.51</v>
      </c>
      <c r="J237" s="284">
        <v>0.44</v>
      </c>
      <c r="K237" s="284">
        <v>0.42</v>
      </c>
      <c r="L237" s="284">
        <v>0.4</v>
      </c>
      <c r="M237" s="284">
        <v>0.3953</v>
      </c>
      <c r="N237" s="163">
        <v>0.3812</v>
      </c>
      <c r="O237" s="284">
        <v>0.3725</v>
      </c>
      <c r="P237" s="267">
        <v>0.3464</v>
      </c>
    </row>
    <row r="238" spans="1:16" ht="12.75">
      <c r="A238" s="44" t="s">
        <v>790</v>
      </c>
      <c r="B238" s="10" t="s">
        <v>791</v>
      </c>
      <c r="C238" s="271">
        <f t="shared" si="10"/>
        <v>0.85067318012217</v>
      </c>
      <c r="D238" s="272">
        <f t="shared" si="15"/>
        <v>4.917618202443408</v>
      </c>
      <c r="E238" s="273">
        <f t="shared" si="16"/>
        <v>5.780854877471464</v>
      </c>
      <c r="F238" s="161">
        <v>0.56</v>
      </c>
      <c r="G238" s="166">
        <v>0.54</v>
      </c>
      <c r="H238" s="166">
        <v>0.52</v>
      </c>
      <c r="I238" s="166">
        <v>0.47272</v>
      </c>
      <c r="J238" s="166">
        <v>0.46181</v>
      </c>
      <c r="K238" s="166">
        <v>0.44049999999999995</v>
      </c>
      <c r="L238" s="166">
        <v>0.4004500000000001</v>
      </c>
      <c r="M238" s="166">
        <v>0.37673</v>
      </c>
      <c r="N238" s="166">
        <v>0.35879</v>
      </c>
      <c r="O238" s="166">
        <v>0.3417</v>
      </c>
      <c r="P238" s="283">
        <v>0.31923999999999997</v>
      </c>
    </row>
    <row r="239" spans="1:16" ht="12.75">
      <c r="A239" s="44" t="s">
        <v>515</v>
      </c>
      <c r="B239" s="10" t="s">
        <v>516</v>
      </c>
      <c r="C239" s="271">
        <f>D239/E239</f>
        <v>1.1143879129980785</v>
      </c>
      <c r="D239" s="272">
        <f aca="true" t="shared" si="17" ref="D239:D250">((F239/K239)^(1/5)-1)*100</f>
        <v>17.08049129648923</v>
      </c>
      <c r="E239" s="273">
        <f aca="true" t="shared" si="18" ref="E239:E250">((F239/P239)^(1/10)-1)*100</f>
        <v>15.327240269985488</v>
      </c>
      <c r="F239" s="161">
        <v>1.54</v>
      </c>
      <c r="G239" s="166">
        <v>1.345</v>
      </c>
      <c r="H239" s="166">
        <v>1.15</v>
      </c>
      <c r="I239" s="166">
        <v>1.025</v>
      </c>
      <c r="J239" s="166">
        <v>0.88</v>
      </c>
      <c r="K239" s="161">
        <v>0.7</v>
      </c>
      <c r="L239" s="166">
        <v>0.5675</v>
      </c>
      <c r="M239" s="166">
        <v>0.49</v>
      </c>
      <c r="N239" s="166">
        <v>0.45</v>
      </c>
      <c r="O239" s="166">
        <v>0.4125</v>
      </c>
      <c r="P239" s="283">
        <v>0.37</v>
      </c>
    </row>
    <row r="240" spans="1:16" ht="12.75">
      <c r="A240" s="44" t="s">
        <v>1252</v>
      </c>
      <c r="B240" s="10" t="s">
        <v>1253</v>
      </c>
      <c r="C240" s="271">
        <f>D240/E240</f>
        <v>0.993103517642859</v>
      </c>
      <c r="D240" s="272">
        <f t="shared" si="17"/>
        <v>21.05832751075947</v>
      </c>
      <c r="E240" s="273">
        <f t="shared" si="18"/>
        <v>21.204564415139338</v>
      </c>
      <c r="F240" s="166">
        <v>0.26</v>
      </c>
      <c r="G240" s="166">
        <v>0.12</v>
      </c>
      <c r="H240" s="166">
        <v>0.115</v>
      </c>
      <c r="I240" s="166">
        <v>0.11</v>
      </c>
      <c r="J240" s="166">
        <v>0.105</v>
      </c>
      <c r="K240" s="166">
        <v>0.1</v>
      </c>
      <c r="L240" s="166">
        <v>0.095</v>
      </c>
      <c r="M240" s="166">
        <v>0.09</v>
      </c>
      <c r="N240" s="166">
        <v>0.085</v>
      </c>
      <c r="O240" s="166">
        <v>0.08</v>
      </c>
      <c r="P240" s="283">
        <v>0.038</v>
      </c>
    </row>
    <row r="241" spans="1:16" ht="12.75">
      <c r="A241" s="53" t="s">
        <v>232</v>
      </c>
      <c r="B241" s="54" t="s">
        <v>231</v>
      </c>
      <c r="C241" s="274">
        <f>D241/E241</f>
        <v>1.275525566557732</v>
      </c>
      <c r="D241" s="275">
        <f t="shared" si="17"/>
        <v>3.540293633542868</v>
      </c>
      <c r="E241" s="276">
        <f t="shared" si="18"/>
        <v>2.775556779388655</v>
      </c>
      <c r="F241" s="208">
        <v>2.38</v>
      </c>
      <c r="G241" s="208">
        <v>2.34</v>
      </c>
      <c r="H241" s="208">
        <v>2.3</v>
      </c>
      <c r="I241" s="208">
        <v>2.26</v>
      </c>
      <c r="J241" s="208">
        <v>2.175</v>
      </c>
      <c r="K241" s="208">
        <v>2</v>
      </c>
      <c r="L241" s="208">
        <v>1.96</v>
      </c>
      <c r="M241" s="208">
        <v>1.92</v>
      </c>
      <c r="N241" s="208">
        <v>1.88</v>
      </c>
      <c r="O241" s="208">
        <v>1.84</v>
      </c>
      <c r="P241" s="286">
        <v>1.81</v>
      </c>
    </row>
    <row r="242" spans="1:16" ht="12.75">
      <c r="A242" s="34" t="s">
        <v>1250</v>
      </c>
      <c r="B242" s="17" t="s">
        <v>1251</v>
      </c>
      <c r="C242" s="277">
        <f t="shared" si="10"/>
        <v>0.9410854220727528</v>
      </c>
      <c r="D242" s="269">
        <f t="shared" si="17"/>
        <v>2.2243967495911177</v>
      </c>
      <c r="E242" s="270">
        <f t="shared" si="18"/>
        <v>2.3636502037103657</v>
      </c>
      <c r="F242" s="284">
        <v>0.96</v>
      </c>
      <c r="G242" s="284">
        <v>0.95</v>
      </c>
      <c r="H242" s="284">
        <v>0.92</v>
      </c>
      <c r="I242" s="284">
        <v>0.9</v>
      </c>
      <c r="J242" s="284">
        <v>0.88</v>
      </c>
      <c r="K242" s="284">
        <v>0.86</v>
      </c>
      <c r="L242" s="284">
        <v>0.84</v>
      </c>
      <c r="M242" s="284">
        <v>0.82</v>
      </c>
      <c r="N242" s="284">
        <v>0.8</v>
      </c>
      <c r="O242" s="284">
        <v>0.78</v>
      </c>
      <c r="P242" s="267">
        <v>0.76</v>
      </c>
    </row>
    <row r="243" spans="1:16" ht="12.75">
      <c r="A243" s="44" t="s">
        <v>806</v>
      </c>
      <c r="B243" s="10" t="s">
        <v>807</v>
      </c>
      <c r="C243" s="278">
        <f t="shared" si="10"/>
        <v>0.342305996988728</v>
      </c>
      <c r="D243" s="272">
        <f t="shared" si="17"/>
        <v>5.000000818079453</v>
      </c>
      <c r="E243" s="273">
        <f t="shared" si="18"/>
        <v>14.606816304898395</v>
      </c>
      <c r="F243" s="166">
        <v>1.542856</v>
      </c>
      <c r="G243" s="166">
        <v>1.469388</v>
      </c>
      <c r="H243" s="166">
        <v>1.399417</v>
      </c>
      <c r="I243" s="166">
        <v>1.332778</v>
      </c>
      <c r="J243" s="166">
        <v>1.269311</v>
      </c>
      <c r="K243" s="166">
        <v>1.208868</v>
      </c>
      <c r="L243" s="166">
        <v>1.151305</v>
      </c>
      <c r="M243" s="166">
        <v>1.096508</v>
      </c>
      <c r="N243" s="166">
        <v>1.044295</v>
      </c>
      <c r="O243" s="166">
        <v>0.810365</v>
      </c>
      <c r="P243" s="283">
        <v>0.39465799999999995</v>
      </c>
    </row>
    <row r="244" spans="1:16" ht="12.75">
      <c r="A244" s="44" t="s">
        <v>826</v>
      </c>
      <c r="B244" s="10" t="s">
        <v>827</v>
      </c>
      <c r="C244" s="278">
        <f t="shared" si="10"/>
        <v>1.450534993612155</v>
      </c>
      <c r="D244" s="272">
        <f t="shared" si="17"/>
        <v>2.594791714095823</v>
      </c>
      <c r="E244" s="273">
        <f t="shared" si="18"/>
        <v>1.7888515103204883</v>
      </c>
      <c r="F244" s="166">
        <v>1.988</v>
      </c>
      <c r="G244" s="166">
        <v>1.938</v>
      </c>
      <c r="H244" s="166">
        <v>1.859</v>
      </c>
      <c r="I244" s="166">
        <v>1.812</v>
      </c>
      <c r="J244" s="166">
        <v>1.78</v>
      </c>
      <c r="K244" s="166">
        <v>1.7489999999999999</v>
      </c>
      <c r="L244" s="166">
        <v>1.73</v>
      </c>
      <c r="M244" s="166">
        <v>1.714</v>
      </c>
      <c r="N244" s="166">
        <v>1.696</v>
      </c>
      <c r="O244" s="166">
        <v>1.685</v>
      </c>
      <c r="P244" s="283">
        <v>1.665</v>
      </c>
    </row>
    <row r="245" spans="1:16" ht="12.75">
      <c r="A245" s="44" t="s">
        <v>928</v>
      </c>
      <c r="B245" s="10" t="s">
        <v>929</v>
      </c>
      <c r="C245" s="278">
        <f t="shared" si="10"/>
        <v>0.6680154636199609</v>
      </c>
      <c r="D245" s="272">
        <f t="shared" si="17"/>
        <v>4.626307095500715</v>
      </c>
      <c r="E245" s="273">
        <f t="shared" si="18"/>
        <v>6.925449106268977</v>
      </c>
      <c r="F245" s="161">
        <v>0.84</v>
      </c>
      <c r="G245" s="166">
        <v>0.82</v>
      </c>
      <c r="H245" s="166">
        <v>0.79</v>
      </c>
      <c r="I245" s="166">
        <v>0.75</v>
      </c>
      <c r="J245" s="166">
        <v>0.71</v>
      </c>
      <c r="K245" s="166">
        <v>0.67</v>
      </c>
      <c r="L245" s="166">
        <v>0.6</v>
      </c>
      <c r="M245" s="166">
        <v>0.55</v>
      </c>
      <c r="N245" s="166">
        <v>0.51</v>
      </c>
      <c r="O245" s="166">
        <v>0.47</v>
      </c>
      <c r="P245" s="283">
        <v>0.43</v>
      </c>
    </row>
    <row r="246" spans="1:16" ht="12.75">
      <c r="A246" s="53" t="s">
        <v>930</v>
      </c>
      <c r="B246" s="54" t="s">
        <v>931</v>
      </c>
      <c r="C246" s="278">
        <f aca="true" t="shared" si="19" ref="C246:C251">D246/E246</f>
        <v>1.1532895858601033</v>
      </c>
      <c r="D246" s="275">
        <f t="shared" si="17"/>
        <v>7.4949794446541596</v>
      </c>
      <c r="E246" s="276">
        <f t="shared" si="18"/>
        <v>6.498783598279467</v>
      </c>
      <c r="F246" s="208">
        <v>0.61</v>
      </c>
      <c r="G246" s="208">
        <v>0.57</v>
      </c>
      <c r="H246" s="208">
        <v>0.53</v>
      </c>
      <c r="I246" s="208">
        <v>0.49</v>
      </c>
      <c r="J246" s="208">
        <v>0.45</v>
      </c>
      <c r="K246" s="208">
        <v>0.425</v>
      </c>
      <c r="L246" s="208">
        <v>0.405</v>
      </c>
      <c r="M246" s="165">
        <v>0.38</v>
      </c>
      <c r="N246" s="208">
        <v>0.365</v>
      </c>
      <c r="O246" s="208">
        <v>0.345</v>
      </c>
      <c r="P246" s="286">
        <v>0.325</v>
      </c>
    </row>
    <row r="247" spans="1:16" ht="12.75">
      <c r="A247" s="34" t="s">
        <v>932</v>
      </c>
      <c r="B247" s="17" t="s">
        <v>933</v>
      </c>
      <c r="C247" s="277">
        <f t="shared" si="19"/>
        <v>0.6455177610851417</v>
      </c>
      <c r="D247" s="269">
        <f t="shared" si="17"/>
        <v>5.090942138987997</v>
      </c>
      <c r="E247" s="270">
        <f t="shared" si="18"/>
        <v>7.886602733331327</v>
      </c>
      <c r="F247" s="284">
        <v>1.41</v>
      </c>
      <c r="G247" s="284">
        <v>1.39</v>
      </c>
      <c r="H247" s="163">
        <v>1.36</v>
      </c>
      <c r="I247" s="284">
        <v>1.3</v>
      </c>
      <c r="J247" s="284">
        <v>1.22</v>
      </c>
      <c r="K247" s="284">
        <v>1.1</v>
      </c>
      <c r="L247" s="284">
        <v>1</v>
      </c>
      <c r="M247" s="284">
        <v>0.9</v>
      </c>
      <c r="N247" s="284">
        <v>0.82</v>
      </c>
      <c r="O247" s="284">
        <v>0.74</v>
      </c>
      <c r="P247" s="285">
        <v>0.66</v>
      </c>
    </row>
    <row r="248" spans="1:16" ht="12.75">
      <c r="A248" s="44" t="s">
        <v>936</v>
      </c>
      <c r="B248" s="10" t="s">
        <v>937</v>
      </c>
      <c r="C248" s="278">
        <f t="shared" si="19"/>
        <v>1.1406547522774084</v>
      </c>
      <c r="D248" s="272">
        <f t="shared" si="17"/>
        <v>21.428057669098834</v>
      </c>
      <c r="E248" s="273">
        <f t="shared" si="18"/>
        <v>18.78575232892863</v>
      </c>
      <c r="F248" s="161">
        <v>0.44</v>
      </c>
      <c r="G248" s="166">
        <v>0.42</v>
      </c>
      <c r="H248" s="166">
        <v>0.345</v>
      </c>
      <c r="I248" s="166">
        <v>0.29</v>
      </c>
      <c r="J248" s="166">
        <v>0.26333</v>
      </c>
      <c r="K248" s="166">
        <v>0.16667</v>
      </c>
      <c r="L248" s="166">
        <v>0.14</v>
      </c>
      <c r="M248" s="166">
        <v>0.11667</v>
      </c>
      <c r="N248" s="166">
        <v>0.10333</v>
      </c>
      <c r="O248" s="166">
        <v>0.09</v>
      </c>
      <c r="P248" s="283">
        <v>0.07867</v>
      </c>
    </row>
    <row r="249" spans="1:16" ht="12.75">
      <c r="A249" s="44" t="s">
        <v>828</v>
      </c>
      <c r="B249" s="10" t="s">
        <v>829</v>
      </c>
      <c r="C249" s="278">
        <f t="shared" si="19"/>
        <v>1.0660354538543646</v>
      </c>
      <c r="D249" s="272">
        <f t="shared" si="17"/>
        <v>15.851771835666174</v>
      </c>
      <c r="E249" s="273">
        <f t="shared" si="18"/>
        <v>14.869835499703509</v>
      </c>
      <c r="F249" s="161">
        <v>0.48</v>
      </c>
      <c r="G249" s="166">
        <v>0.46</v>
      </c>
      <c r="H249" s="166">
        <v>0.38</v>
      </c>
      <c r="I249" s="166">
        <v>0.31</v>
      </c>
      <c r="J249" s="166">
        <v>0.27</v>
      </c>
      <c r="K249" s="166">
        <v>0.23</v>
      </c>
      <c r="L249" s="161">
        <v>0.2</v>
      </c>
      <c r="M249" s="166">
        <v>0.19</v>
      </c>
      <c r="N249" s="161">
        <v>0.16</v>
      </c>
      <c r="O249" s="166">
        <v>0.15</v>
      </c>
      <c r="P249" s="283">
        <v>0.12</v>
      </c>
    </row>
    <row r="250" spans="1:16" ht="12.75">
      <c r="A250" s="53" t="s">
        <v>1386</v>
      </c>
      <c r="B250" s="54" t="s">
        <v>1387</v>
      </c>
      <c r="C250" s="279">
        <f t="shared" si="19"/>
        <v>1.0686256830686016</v>
      </c>
      <c r="D250" s="275">
        <f t="shared" si="17"/>
        <v>5.443062615832206</v>
      </c>
      <c r="E250" s="276">
        <f t="shared" si="18"/>
        <v>5.093516562508804</v>
      </c>
      <c r="F250" s="208">
        <v>0.504</v>
      </c>
      <c r="G250" s="208">
        <v>0.484</v>
      </c>
      <c r="H250" s="208">
        <v>0.472</v>
      </c>
      <c r="I250" s="208">
        <v>0.448</v>
      </c>
      <c r="J250" s="208">
        <v>0.416</v>
      </c>
      <c r="K250" s="208">
        <v>0.38667</v>
      </c>
      <c r="L250" s="208">
        <v>0.36</v>
      </c>
      <c r="M250" s="208">
        <v>0.34667</v>
      </c>
      <c r="N250" s="208">
        <v>0.33333</v>
      </c>
      <c r="O250" s="208">
        <v>0.32</v>
      </c>
      <c r="P250" s="286">
        <v>0.30667</v>
      </c>
    </row>
    <row r="251" spans="1:16" ht="12.75">
      <c r="A251" s="172" t="s">
        <v>1301</v>
      </c>
      <c r="B251" s="79"/>
      <c r="C251" s="291">
        <f t="shared" si="19"/>
        <v>0.9716260916822081</v>
      </c>
      <c r="D251" s="281">
        <f>((F251/K251)^(1/5)-1)*100</f>
        <v>9.7913828696109</v>
      </c>
      <c r="E251" s="282">
        <f>((F251/P251)^(1/10)-1)*100</f>
        <v>10.077315701412214</v>
      </c>
      <c r="F251" s="253">
        <f>AVERAGE(F112:F250)</f>
        <v>1.1207806906474818</v>
      </c>
      <c r="G251" s="253">
        <f>AVERAGE(G112:G250)</f>
        <v>1.0569105611510785</v>
      </c>
      <c r="H251" s="253">
        <f aca="true" t="shared" si="20" ref="H251:O251">AVERAGE(H112:H250)</f>
        <v>0.9578887553956834</v>
      </c>
      <c r="I251" s="253">
        <f t="shared" si="20"/>
        <v>0.8608832230215826</v>
      </c>
      <c r="J251" s="253">
        <f t="shared" si="20"/>
        <v>0.7802576330935249</v>
      </c>
      <c r="K251" s="253">
        <f t="shared" si="20"/>
        <v>0.7025534388489203</v>
      </c>
      <c r="L251" s="253">
        <f t="shared" si="20"/>
        <v>0.6424597482014389</v>
      </c>
      <c r="M251" s="253">
        <f t="shared" si="20"/>
        <v>0.5988880431654675</v>
      </c>
      <c r="N251" s="253">
        <f t="shared" si="20"/>
        <v>0.5436176618705038</v>
      </c>
      <c r="O251" s="253">
        <f t="shared" si="20"/>
        <v>0.48812571942446054</v>
      </c>
      <c r="P251" s="254">
        <f>AVERAGE(P112:P250)</f>
        <v>0.42908401438848914</v>
      </c>
    </row>
    <row r="253" spans="1:16" ht="12.75">
      <c r="A253" s="172" t="s">
        <v>1303</v>
      </c>
      <c r="B253" s="79"/>
      <c r="C253" s="291">
        <f>D253/E253</f>
        <v>1.0594121412499868</v>
      </c>
      <c r="D253" s="281">
        <f>((F253/K253)^(1/5)-1)*100</f>
        <v>9.372292610045484</v>
      </c>
      <c r="E253" s="282">
        <f>((F253/P253)^(1/10)-1)*100</f>
        <v>8.84669171243142</v>
      </c>
      <c r="F253" s="292">
        <f>((SUM(F7:F107)+SUM(F112:F250))/(COUNT(F7:F107)+COUNT(F112:F250)))</f>
        <v>1.151631733333333</v>
      </c>
      <c r="G253" s="253">
        <f>((SUM(G7:G107)+SUM(G112:G250))/(COUNT(G7:G107)+COUNT(G112:G250)))</f>
        <v>1.0862587400485433</v>
      </c>
      <c r="H253" s="253">
        <f aca="true" t="shared" si="21" ref="H253:P253">((SUM(H7:H107)+SUM(H112:H250))/(COUNT(H7:H107)+COUNT(H112:H250)))</f>
        <v>0.9804001377121784</v>
      </c>
      <c r="I253" s="253">
        <f t="shared" si="21"/>
        <v>0.8868094978791377</v>
      </c>
      <c r="J253" s="253">
        <f t="shared" si="21"/>
        <v>0.808277117230554</v>
      </c>
      <c r="K253" s="253">
        <f t="shared" si="21"/>
        <v>0.7358292457125117</v>
      </c>
      <c r="L253" s="253">
        <f t="shared" si="21"/>
        <v>0.6743249095089117</v>
      </c>
      <c r="M253" s="253">
        <f t="shared" si="21"/>
        <v>0.6307740833484576</v>
      </c>
      <c r="N253" s="253">
        <f t="shared" si="21"/>
        <v>0.5867020804790855</v>
      </c>
      <c r="O253" s="253">
        <f t="shared" si="21"/>
        <v>0.5416838421431248</v>
      </c>
      <c r="P253" s="254">
        <f t="shared" si="21"/>
        <v>0.4933569915531957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</cols>
  <sheetData>
    <row r="1" spans="1:15" ht="12.75">
      <c r="A1" s="120" t="s">
        <v>734</v>
      </c>
      <c r="B1" s="173"/>
      <c r="C1" s="170"/>
      <c r="D1" s="170"/>
      <c r="E1" s="170"/>
      <c r="F1" s="116" t="s">
        <v>187</v>
      </c>
      <c r="G1" s="113" t="s">
        <v>186</v>
      </c>
      <c r="H1" s="170"/>
      <c r="I1" s="170"/>
      <c r="J1" s="170"/>
      <c r="K1" s="170"/>
      <c r="L1" s="170"/>
      <c r="M1" s="196"/>
      <c r="N1" s="115" t="s">
        <v>10</v>
      </c>
      <c r="O1" s="119">
        <f>Champions!O1</f>
        <v>40421</v>
      </c>
    </row>
    <row r="2" spans="1:17" ht="9" customHeight="1">
      <c r="A2" s="164" t="s">
        <v>505</v>
      </c>
      <c r="B2" s="194"/>
      <c r="C2" s="194"/>
      <c r="D2" s="194"/>
      <c r="E2" s="194"/>
      <c r="F2" s="194"/>
      <c r="G2" s="194"/>
      <c r="H2" s="194"/>
      <c r="I2" s="199"/>
      <c r="J2" s="110" t="s">
        <v>130</v>
      </c>
      <c r="K2" s="19"/>
      <c r="L2" s="3"/>
      <c r="M2" s="19"/>
      <c r="N2" s="24"/>
      <c r="O2" s="206"/>
      <c r="P2" s="192"/>
      <c r="Q2" s="184"/>
    </row>
    <row r="3" spans="1:17" ht="9" customHeight="1">
      <c r="A3" s="193"/>
      <c r="B3" s="194"/>
      <c r="C3" s="194"/>
      <c r="D3" s="194"/>
      <c r="E3" s="194"/>
      <c r="F3" s="194"/>
      <c r="G3" s="194"/>
      <c r="H3" s="194"/>
      <c r="I3" s="200"/>
      <c r="J3" s="26" t="s">
        <v>127</v>
      </c>
      <c r="K3" s="4"/>
      <c r="L3" s="4"/>
      <c r="M3" s="4"/>
      <c r="N3" s="4"/>
      <c r="O3" s="2"/>
      <c r="P3" s="201"/>
      <c r="Q3" s="184"/>
    </row>
    <row r="4" spans="1:16" ht="12.75">
      <c r="A4" s="239" t="s">
        <v>119</v>
      </c>
      <c r="B4" s="112"/>
      <c r="C4" s="112"/>
      <c r="D4" s="240"/>
      <c r="E4" s="307"/>
      <c r="F4" s="4"/>
      <c r="G4" s="4"/>
      <c r="H4" s="3"/>
      <c r="I4" s="167"/>
      <c r="J4" s="198" t="s">
        <v>11</v>
      </c>
      <c r="K4" s="79"/>
      <c r="L4" s="79"/>
      <c r="M4" s="17"/>
      <c r="N4" s="43"/>
      <c r="O4" s="17"/>
      <c r="P4" s="191"/>
    </row>
    <row r="5" spans="1:17" ht="12.75">
      <c r="A5" s="34"/>
      <c r="B5" s="17"/>
      <c r="C5" s="43"/>
      <c r="D5" s="308" t="s">
        <v>133</v>
      </c>
      <c r="E5" s="203"/>
      <c r="F5" s="98" t="s">
        <v>139</v>
      </c>
      <c r="G5" s="31"/>
      <c r="H5" s="202">
        <v>40421</v>
      </c>
      <c r="I5" s="62"/>
      <c r="J5" s="53" t="s">
        <v>1185</v>
      </c>
      <c r="K5" s="60"/>
      <c r="L5" s="81" t="s">
        <v>972</v>
      </c>
      <c r="M5" s="171"/>
      <c r="N5" s="107" t="s">
        <v>971</v>
      </c>
      <c r="O5" s="80"/>
      <c r="P5" s="52" t="s">
        <v>648</v>
      </c>
      <c r="Q5" s="9"/>
    </row>
    <row r="6" spans="1:17" ht="12.75">
      <c r="A6" s="204" t="s">
        <v>964</v>
      </c>
      <c r="B6" s="66" t="s">
        <v>965</v>
      </c>
      <c r="C6" s="67" t="s">
        <v>19</v>
      </c>
      <c r="D6" s="309" t="s">
        <v>691</v>
      </c>
      <c r="E6" s="205" t="s">
        <v>692</v>
      </c>
      <c r="F6" s="29" t="s">
        <v>131</v>
      </c>
      <c r="G6" s="99" t="s">
        <v>132</v>
      </c>
      <c r="H6" s="65" t="s">
        <v>12</v>
      </c>
      <c r="I6" s="67" t="s">
        <v>13</v>
      </c>
      <c r="J6" s="65" t="s">
        <v>966</v>
      </c>
      <c r="K6" s="82" t="s">
        <v>967</v>
      </c>
      <c r="L6" s="82" t="s">
        <v>973</v>
      </c>
      <c r="M6" s="74" t="s">
        <v>968</v>
      </c>
      <c r="N6" s="83" t="s">
        <v>969</v>
      </c>
      <c r="O6" s="107" t="s">
        <v>970</v>
      </c>
      <c r="P6" s="84" t="s">
        <v>649</v>
      </c>
      <c r="Q6" s="54" t="s">
        <v>1187</v>
      </c>
    </row>
    <row r="7" spans="1:17" ht="12.75">
      <c r="A7" s="187" t="s">
        <v>878</v>
      </c>
      <c r="B7" s="17" t="s">
        <v>885</v>
      </c>
      <c r="C7" s="35" t="s">
        <v>38</v>
      </c>
      <c r="D7" s="297">
        <v>20</v>
      </c>
      <c r="E7" s="303">
        <v>122</v>
      </c>
      <c r="F7" s="127" t="s">
        <v>134</v>
      </c>
      <c r="G7" s="77" t="s">
        <v>134</v>
      </c>
      <c r="H7" s="188">
        <v>16.22</v>
      </c>
      <c r="I7" s="188">
        <f>(K7*4)/H7*100</f>
        <v>3.6991368680641186</v>
      </c>
      <c r="J7" s="189">
        <v>0.14</v>
      </c>
      <c r="K7" s="189">
        <v>0.15</v>
      </c>
      <c r="L7" s="188">
        <f aca="true" t="shared" si="0" ref="L7:L41">((K7/J7)-1)*100</f>
        <v>7.14285714285714</v>
      </c>
      <c r="M7" s="229">
        <v>40121</v>
      </c>
      <c r="N7" s="229">
        <v>40123</v>
      </c>
      <c r="O7" s="230">
        <v>40133</v>
      </c>
      <c r="P7" s="41" t="s">
        <v>705</v>
      </c>
      <c r="Q7" s="177" t="s">
        <v>737</v>
      </c>
    </row>
    <row r="8" spans="1:17" ht="12.75">
      <c r="A8" s="44" t="s">
        <v>922</v>
      </c>
      <c r="B8" s="10" t="s">
        <v>923</v>
      </c>
      <c r="C8" s="45" t="s">
        <v>54</v>
      </c>
      <c r="D8" s="298">
        <v>17</v>
      </c>
      <c r="E8" s="304">
        <v>155</v>
      </c>
      <c r="F8" s="63" t="s">
        <v>1184</v>
      </c>
      <c r="G8" s="64" t="s">
        <v>1184</v>
      </c>
      <c r="H8" s="46">
        <v>51.35</v>
      </c>
      <c r="I8" s="140">
        <f>(K8*4)/H8*100</f>
        <v>1.6358325219084713</v>
      </c>
      <c r="J8" s="185">
        <v>0.195</v>
      </c>
      <c r="K8" s="185">
        <v>0.21</v>
      </c>
      <c r="L8" s="140">
        <f t="shared" si="0"/>
        <v>7.692307692307687</v>
      </c>
      <c r="M8" s="50">
        <v>40387</v>
      </c>
      <c r="N8" s="50">
        <v>40389</v>
      </c>
      <c r="O8" s="49">
        <v>40406</v>
      </c>
      <c r="P8" s="50" t="s">
        <v>705</v>
      </c>
      <c r="Q8" s="52"/>
    </row>
    <row r="9" spans="1:17" ht="12.75">
      <c r="A9" s="44" t="s">
        <v>266</v>
      </c>
      <c r="B9" s="10" t="s">
        <v>267</v>
      </c>
      <c r="C9" s="45" t="s">
        <v>34</v>
      </c>
      <c r="D9" s="298">
        <v>18</v>
      </c>
      <c r="E9" s="304">
        <v>141</v>
      </c>
      <c r="F9" s="63" t="s">
        <v>1184</v>
      </c>
      <c r="G9" s="64" t="s">
        <v>1184</v>
      </c>
      <c r="H9" s="46">
        <v>53.47</v>
      </c>
      <c r="I9" s="140">
        <f>(K9*4)/H9*100</f>
        <v>2.4686740228165327</v>
      </c>
      <c r="J9" s="185">
        <v>0.31</v>
      </c>
      <c r="K9" s="185">
        <v>0.33</v>
      </c>
      <c r="L9" s="140">
        <f t="shared" si="0"/>
        <v>6.451612903225823</v>
      </c>
      <c r="M9" s="50">
        <v>40382</v>
      </c>
      <c r="N9" s="50">
        <v>40386</v>
      </c>
      <c r="O9" s="49">
        <v>40407</v>
      </c>
      <c r="P9" s="50" t="s">
        <v>683</v>
      </c>
      <c r="Q9" s="190" t="s">
        <v>738</v>
      </c>
    </row>
    <row r="10" spans="1:17" ht="12.75">
      <c r="A10" s="44" t="s">
        <v>121</v>
      </c>
      <c r="B10" s="10" t="s">
        <v>122</v>
      </c>
      <c r="C10" s="45" t="s">
        <v>77</v>
      </c>
      <c r="D10" s="298">
        <v>16</v>
      </c>
      <c r="E10" s="304">
        <v>169</v>
      </c>
      <c r="F10" s="63" t="s">
        <v>1184</v>
      </c>
      <c r="G10" s="64" t="s">
        <v>1184</v>
      </c>
      <c r="H10" s="46">
        <v>40.09</v>
      </c>
      <c r="I10" s="140">
        <f>(K10*4)/H10*100</f>
        <v>1.3968570715889248</v>
      </c>
      <c r="J10" s="185">
        <v>0.125</v>
      </c>
      <c r="K10" s="185">
        <v>0.14</v>
      </c>
      <c r="L10" s="140">
        <f t="shared" si="0"/>
        <v>12.00000000000001</v>
      </c>
      <c r="M10" s="50">
        <v>40248</v>
      </c>
      <c r="N10" s="50">
        <v>40252</v>
      </c>
      <c r="O10" s="49">
        <v>40269</v>
      </c>
      <c r="P10" s="50" t="s">
        <v>652</v>
      </c>
      <c r="Q10" s="52"/>
    </row>
    <row r="11" spans="1:17" ht="12.75">
      <c r="A11" s="53" t="s">
        <v>545</v>
      </c>
      <c r="B11" s="54" t="s">
        <v>546</v>
      </c>
      <c r="C11" s="55" t="s">
        <v>34</v>
      </c>
      <c r="D11" s="299">
        <v>10</v>
      </c>
      <c r="E11" s="305">
        <v>237</v>
      </c>
      <c r="F11" s="100" t="s">
        <v>134</v>
      </c>
      <c r="G11" s="101" t="s">
        <v>134</v>
      </c>
      <c r="H11" s="56">
        <v>18.54</v>
      </c>
      <c r="I11" s="141">
        <f>(K11*4)/H11*100</f>
        <v>2.5889967637540456</v>
      </c>
      <c r="J11" s="262">
        <v>0.1</v>
      </c>
      <c r="K11" s="186">
        <v>0.12</v>
      </c>
      <c r="L11" s="141">
        <f t="shared" si="0"/>
        <v>19.999999999999996</v>
      </c>
      <c r="M11" s="69">
        <v>40403</v>
      </c>
      <c r="N11" s="69">
        <v>40407</v>
      </c>
      <c r="O11" s="68">
        <v>40421</v>
      </c>
      <c r="P11" s="69" t="s">
        <v>719</v>
      </c>
      <c r="Q11" s="60" t="s">
        <v>215</v>
      </c>
    </row>
    <row r="12" spans="1:17" ht="12.75">
      <c r="A12" s="44" t="s">
        <v>938</v>
      </c>
      <c r="B12" s="10" t="s">
        <v>939</v>
      </c>
      <c r="C12" s="45" t="s">
        <v>44</v>
      </c>
      <c r="D12" s="298">
        <v>17</v>
      </c>
      <c r="E12" s="310">
        <v>157</v>
      </c>
      <c r="F12" s="85" t="s">
        <v>134</v>
      </c>
      <c r="G12" s="76" t="s">
        <v>134</v>
      </c>
      <c r="H12" s="140">
        <v>41.65</v>
      </c>
      <c r="I12" s="140">
        <f>(K12*4)/H12*100</f>
        <v>1.7286914765906363</v>
      </c>
      <c r="J12" s="185">
        <v>0.15</v>
      </c>
      <c r="K12" s="185">
        <v>0.18</v>
      </c>
      <c r="L12" s="188">
        <f t="shared" si="0"/>
        <v>19.999999999999996</v>
      </c>
      <c r="M12" s="50">
        <v>40387</v>
      </c>
      <c r="N12" s="50">
        <v>40389</v>
      </c>
      <c r="O12" s="49">
        <v>40414</v>
      </c>
      <c r="P12" s="50" t="s">
        <v>712</v>
      </c>
      <c r="Q12" s="52"/>
    </row>
    <row r="13" spans="1:17" ht="12.75">
      <c r="A13" s="44" t="s">
        <v>940</v>
      </c>
      <c r="B13" s="10" t="s">
        <v>941</v>
      </c>
      <c r="C13" s="45" t="s">
        <v>36</v>
      </c>
      <c r="D13" s="298">
        <v>19</v>
      </c>
      <c r="E13" s="310">
        <v>132</v>
      </c>
      <c r="F13" s="63" t="s">
        <v>1184</v>
      </c>
      <c r="G13" s="64" t="s">
        <v>1184</v>
      </c>
      <c r="H13" s="46">
        <v>19.88</v>
      </c>
      <c r="I13" s="140">
        <f>(K13*4)/H13*100</f>
        <v>3.1187122736418513</v>
      </c>
      <c r="J13" s="185">
        <v>0.145</v>
      </c>
      <c r="K13" s="185">
        <v>0.155</v>
      </c>
      <c r="L13" s="140">
        <f t="shared" si="0"/>
        <v>6.896551724137945</v>
      </c>
      <c r="M13" s="50">
        <v>40497</v>
      </c>
      <c r="N13" s="50">
        <v>40499</v>
      </c>
      <c r="O13" s="49">
        <v>40513</v>
      </c>
      <c r="P13" s="50" t="s">
        <v>659</v>
      </c>
      <c r="Q13" s="52"/>
    </row>
    <row r="14" spans="1:17" ht="12.75">
      <c r="A14" s="44" t="s">
        <v>942</v>
      </c>
      <c r="B14" s="10" t="s">
        <v>943</v>
      </c>
      <c r="C14" s="45" t="s">
        <v>38</v>
      </c>
      <c r="D14" s="298">
        <v>17</v>
      </c>
      <c r="E14" s="310">
        <v>147</v>
      </c>
      <c r="F14" s="63" t="s">
        <v>1184</v>
      </c>
      <c r="G14" s="64" t="s">
        <v>1184</v>
      </c>
      <c r="H14" s="46">
        <v>22.8</v>
      </c>
      <c r="I14" s="140">
        <f>(K14*4)/H14*100</f>
        <v>4.385964912280701</v>
      </c>
      <c r="J14" s="195">
        <v>0.24271844660194175</v>
      </c>
      <c r="K14" s="185">
        <v>0.25</v>
      </c>
      <c r="L14" s="140">
        <f t="shared" si="0"/>
        <v>3.0000000000000027</v>
      </c>
      <c r="M14" s="50">
        <v>40238</v>
      </c>
      <c r="N14" s="50">
        <v>40240</v>
      </c>
      <c r="O14" s="49">
        <v>40252</v>
      </c>
      <c r="P14" s="50" t="s">
        <v>660</v>
      </c>
      <c r="Q14" s="142" t="s">
        <v>163</v>
      </c>
    </row>
    <row r="15" spans="1:17" ht="12.75">
      <c r="A15" s="44" t="s">
        <v>800</v>
      </c>
      <c r="B15" s="10" t="s">
        <v>801</v>
      </c>
      <c r="C15" s="45" t="s">
        <v>36</v>
      </c>
      <c r="D15" s="298">
        <v>13</v>
      </c>
      <c r="E15" s="310">
        <v>202</v>
      </c>
      <c r="F15" s="63" t="s">
        <v>1184</v>
      </c>
      <c r="G15" s="64" t="s">
        <v>1184</v>
      </c>
      <c r="H15" s="220">
        <v>17.91</v>
      </c>
      <c r="I15" s="140">
        <f>(K15*4)/H15*100</f>
        <v>4.203238414293691</v>
      </c>
      <c r="J15" s="224">
        <v>0.1873</v>
      </c>
      <c r="K15" s="185">
        <v>0.1882</v>
      </c>
      <c r="L15" s="212">
        <f t="shared" si="0"/>
        <v>0.480512546716505</v>
      </c>
      <c r="M15" s="50">
        <v>40303</v>
      </c>
      <c r="N15" s="50">
        <v>40305</v>
      </c>
      <c r="O15" s="49">
        <v>40319</v>
      </c>
      <c r="P15" s="50" t="s">
        <v>715</v>
      </c>
      <c r="Q15" s="52"/>
    </row>
    <row r="16" spans="1:17" ht="12.75">
      <c r="A16" s="44" t="s">
        <v>836</v>
      </c>
      <c r="B16" s="10" t="s">
        <v>837</v>
      </c>
      <c r="C16" s="45" t="s">
        <v>39</v>
      </c>
      <c r="D16" s="298">
        <v>12</v>
      </c>
      <c r="E16" s="310">
        <v>208</v>
      </c>
      <c r="F16" s="85" t="s">
        <v>134</v>
      </c>
      <c r="G16" s="76" t="s">
        <v>134</v>
      </c>
      <c r="H16" s="220">
        <v>42.48</v>
      </c>
      <c r="I16" s="140">
        <f>(K16*4)/H16*100</f>
        <v>1.8832391713747647</v>
      </c>
      <c r="J16" s="224">
        <v>0.18</v>
      </c>
      <c r="K16" s="185">
        <v>0.2</v>
      </c>
      <c r="L16" s="141">
        <f t="shared" si="0"/>
        <v>11.111111111111116</v>
      </c>
      <c r="M16" s="50">
        <v>40087</v>
      </c>
      <c r="N16" s="50">
        <v>40091</v>
      </c>
      <c r="O16" s="49">
        <v>40101</v>
      </c>
      <c r="P16" s="50" t="s">
        <v>665</v>
      </c>
      <c r="Q16" s="52"/>
    </row>
    <row r="17" spans="1:17" ht="12.75">
      <c r="A17" s="34" t="s">
        <v>192</v>
      </c>
      <c r="B17" s="17" t="s">
        <v>193</v>
      </c>
      <c r="C17" s="35" t="s">
        <v>55</v>
      </c>
      <c r="D17" s="297">
        <v>22</v>
      </c>
      <c r="E17" s="303">
        <v>115</v>
      </c>
      <c r="F17" s="61" t="s">
        <v>1184</v>
      </c>
      <c r="G17" s="62" t="s">
        <v>1184</v>
      </c>
      <c r="H17" s="37">
        <v>28.3</v>
      </c>
      <c r="I17" s="188">
        <f>(K17*4)/H17*100</f>
        <v>4.734982332155478</v>
      </c>
      <c r="J17" s="189">
        <v>0.33</v>
      </c>
      <c r="K17" s="189">
        <v>0.335</v>
      </c>
      <c r="L17" s="264">
        <f t="shared" si="0"/>
        <v>1.5151515151515138</v>
      </c>
      <c r="M17" s="41">
        <v>40140</v>
      </c>
      <c r="N17" s="41">
        <v>40142</v>
      </c>
      <c r="O17" s="40">
        <v>40157</v>
      </c>
      <c r="P17" s="41" t="s">
        <v>654</v>
      </c>
      <c r="Q17" s="43"/>
    </row>
    <row r="18" spans="1:17" ht="12.75">
      <c r="A18" s="44" t="s">
        <v>944</v>
      </c>
      <c r="B18" s="10" t="s">
        <v>945</v>
      </c>
      <c r="C18" s="45" t="s">
        <v>89</v>
      </c>
      <c r="D18" s="298">
        <v>21</v>
      </c>
      <c r="E18" s="304">
        <v>119</v>
      </c>
      <c r="F18" s="63" t="s">
        <v>1184</v>
      </c>
      <c r="G18" s="64" t="s">
        <v>1184</v>
      </c>
      <c r="H18" s="46">
        <v>29.1</v>
      </c>
      <c r="I18" s="140">
        <f>(K18*4)/H18*100</f>
        <v>3.0240549828178693</v>
      </c>
      <c r="J18" s="185">
        <v>0.21</v>
      </c>
      <c r="K18" s="185">
        <v>0.22</v>
      </c>
      <c r="L18" s="140">
        <f t="shared" si="0"/>
        <v>4.761904761904767</v>
      </c>
      <c r="M18" s="50">
        <v>40228</v>
      </c>
      <c r="N18" s="50">
        <v>40232</v>
      </c>
      <c r="O18" s="49">
        <v>40238</v>
      </c>
      <c r="P18" s="50" t="s">
        <v>659</v>
      </c>
      <c r="Q18" s="52"/>
    </row>
    <row r="19" spans="1:17" ht="12.75">
      <c r="A19" s="44" t="s">
        <v>946</v>
      </c>
      <c r="B19" s="10" t="s">
        <v>947</v>
      </c>
      <c r="C19" s="45" t="s">
        <v>54</v>
      </c>
      <c r="D19" s="298">
        <v>18</v>
      </c>
      <c r="E19" s="304">
        <v>142</v>
      </c>
      <c r="F19" s="63" t="s">
        <v>1184</v>
      </c>
      <c r="G19" s="64" t="s">
        <v>1159</v>
      </c>
      <c r="H19" s="46">
        <v>37.3</v>
      </c>
      <c r="I19" s="140">
        <f>(K19*4)/H19*100</f>
        <v>1.5013404825737269</v>
      </c>
      <c r="J19" s="185">
        <v>0.12</v>
      </c>
      <c r="K19" s="185">
        <v>0.14</v>
      </c>
      <c r="L19" s="140">
        <f t="shared" si="0"/>
        <v>16.666666666666675</v>
      </c>
      <c r="M19" s="50">
        <v>40417</v>
      </c>
      <c r="N19" s="50">
        <v>40421</v>
      </c>
      <c r="O19" s="49">
        <v>40436</v>
      </c>
      <c r="P19" s="50" t="s">
        <v>660</v>
      </c>
      <c r="Q19" s="52"/>
    </row>
    <row r="20" spans="1:17" ht="12.75">
      <c r="A20" s="44" t="s">
        <v>1228</v>
      </c>
      <c r="B20" s="10" t="s">
        <v>948</v>
      </c>
      <c r="C20" s="45" t="s">
        <v>38</v>
      </c>
      <c r="D20" s="298">
        <v>16</v>
      </c>
      <c r="E20" s="304">
        <v>174</v>
      </c>
      <c r="F20" s="85" t="s">
        <v>134</v>
      </c>
      <c r="G20" s="76" t="s">
        <v>134</v>
      </c>
      <c r="H20" s="140">
        <v>37.2</v>
      </c>
      <c r="I20" s="140">
        <f>(K20*4)/H20*100</f>
        <v>2.4731182795698925</v>
      </c>
      <c r="J20" s="185">
        <v>0.22</v>
      </c>
      <c r="K20" s="185">
        <v>0.23</v>
      </c>
      <c r="L20" s="140">
        <f t="shared" si="0"/>
        <v>4.545454545454541</v>
      </c>
      <c r="M20" s="180">
        <v>40084</v>
      </c>
      <c r="N20" s="180" t="s">
        <v>1188</v>
      </c>
      <c r="O20" s="179" t="s">
        <v>1188</v>
      </c>
      <c r="P20" s="50" t="s">
        <v>703</v>
      </c>
      <c r="Q20" s="52"/>
    </row>
    <row r="21" spans="1:17" ht="12.75">
      <c r="A21" s="53" t="s">
        <v>846</v>
      </c>
      <c r="B21" s="54" t="s">
        <v>847</v>
      </c>
      <c r="C21" s="55" t="s">
        <v>38</v>
      </c>
      <c r="D21" s="299">
        <v>12</v>
      </c>
      <c r="E21" s="305">
        <v>216</v>
      </c>
      <c r="F21" s="100" t="s">
        <v>134</v>
      </c>
      <c r="G21" s="101" t="s">
        <v>134</v>
      </c>
      <c r="H21" s="261">
        <v>36.74</v>
      </c>
      <c r="I21" s="141">
        <f>(K21*4)/H21*100</f>
        <v>1.633097441480675</v>
      </c>
      <c r="J21" s="262">
        <v>0.14</v>
      </c>
      <c r="K21" s="186">
        <v>0.15</v>
      </c>
      <c r="L21" s="141">
        <f t="shared" si="0"/>
        <v>7.14285714285714</v>
      </c>
      <c r="M21" s="69">
        <v>40282</v>
      </c>
      <c r="N21" s="69">
        <v>40284</v>
      </c>
      <c r="O21" s="68">
        <v>40291</v>
      </c>
      <c r="P21" s="69" t="s">
        <v>657</v>
      </c>
      <c r="Q21" s="60"/>
    </row>
    <row r="22" spans="1:17" ht="12.75">
      <c r="A22" s="44" t="s">
        <v>883</v>
      </c>
      <c r="B22" s="10" t="s">
        <v>890</v>
      </c>
      <c r="C22" s="45" t="s">
        <v>43</v>
      </c>
      <c r="D22" s="298">
        <v>16</v>
      </c>
      <c r="E22" s="310">
        <v>162</v>
      </c>
      <c r="F22" s="63" t="s">
        <v>1184</v>
      </c>
      <c r="G22" s="64" t="s">
        <v>1184</v>
      </c>
      <c r="H22" s="46">
        <v>45.64</v>
      </c>
      <c r="I22" s="140">
        <f>(K22*4)/H22*100</f>
        <v>1.5775635407537247</v>
      </c>
      <c r="J22" s="185">
        <v>0.17</v>
      </c>
      <c r="K22" s="185">
        <v>0.18</v>
      </c>
      <c r="L22" s="188">
        <f t="shared" si="0"/>
        <v>5.88235294117645</v>
      </c>
      <c r="M22" s="50">
        <v>40122</v>
      </c>
      <c r="N22" s="50">
        <v>40126</v>
      </c>
      <c r="O22" s="49">
        <v>40140</v>
      </c>
      <c r="P22" s="50" t="s">
        <v>707</v>
      </c>
      <c r="Q22" s="52"/>
    </row>
    <row r="23" spans="1:17" ht="12.75">
      <c r="A23" s="44" t="s">
        <v>830</v>
      </c>
      <c r="B23" s="10" t="s">
        <v>831</v>
      </c>
      <c r="C23" s="45" t="s">
        <v>53</v>
      </c>
      <c r="D23" s="298">
        <v>12</v>
      </c>
      <c r="E23" s="310">
        <v>206</v>
      </c>
      <c r="F23" s="63" t="s">
        <v>1184</v>
      </c>
      <c r="G23" s="64" t="s">
        <v>1184</v>
      </c>
      <c r="H23" s="220">
        <v>12.83</v>
      </c>
      <c r="I23" s="140">
        <f>(K23*4)/H23*100</f>
        <v>4.676539360872954</v>
      </c>
      <c r="J23" s="224">
        <v>0.1425</v>
      </c>
      <c r="K23" s="185">
        <v>0.15</v>
      </c>
      <c r="L23" s="140">
        <f t="shared" si="0"/>
        <v>5.263157894736836</v>
      </c>
      <c r="M23" s="96">
        <v>39699</v>
      </c>
      <c r="N23" s="96">
        <v>39701</v>
      </c>
      <c r="O23" s="95">
        <v>39722</v>
      </c>
      <c r="P23" s="50" t="s">
        <v>652</v>
      </c>
      <c r="Q23" s="52"/>
    </row>
    <row r="24" spans="1:17" ht="12.75">
      <c r="A24" s="44" t="s">
        <v>197</v>
      </c>
      <c r="B24" s="10" t="s">
        <v>198</v>
      </c>
      <c r="C24" s="45" t="s">
        <v>33</v>
      </c>
      <c r="D24" s="298">
        <v>24</v>
      </c>
      <c r="E24" s="310">
        <v>102</v>
      </c>
      <c r="F24" s="63" t="s">
        <v>1184</v>
      </c>
      <c r="G24" s="64" t="s">
        <v>1184</v>
      </c>
      <c r="H24" s="46">
        <v>25.76</v>
      </c>
      <c r="I24" s="140">
        <f>(K24*4)/H24*100</f>
        <v>2.7173913043478257</v>
      </c>
      <c r="J24" s="185">
        <v>0.17</v>
      </c>
      <c r="K24" s="185">
        <v>0.175</v>
      </c>
      <c r="L24" s="140">
        <f t="shared" si="0"/>
        <v>2.941176470588225</v>
      </c>
      <c r="M24" s="50">
        <v>40093</v>
      </c>
      <c r="N24" s="50">
        <v>40095</v>
      </c>
      <c r="O24" s="49">
        <v>40116</v>
      </c>
      <c r="P24" s="50" t="s">
        <v>658</v>
      </c>
      <c r="Q24" s="52"/>
    </row>
    <row r="25" spans="1:17" ht="12.75">
      <c r="A25" s="44" t="s">
        <v>949</v>
      </c>
      <c r="B25" s="10" t="s">
        <v>950</v>
      </c>
      <c r="C25" s="45" t="s">
        <v>34</v>
      </c>
      <c r="D25" s="298">
        <v>16</v>
      </c>
      <c r="E25" s="310">
        <v>161</v>
      </c>
      <c r="F25" s="85" t="s">
        <v>134</v>
      </c>
      <c r="G25" s="76" t="s">
        <v>134</v>
      </c>
      <c r="H25" s="140">
        <v>19.04</v>
      </c>
      <c r="I25" s="140">
        <f>(K25*4)/H25*100</f>
        <v>1.628151260504202</v>
      </c>
      <c r="J25" s="185">
        <v>0.075</v>
      </c>
      <c r="K25" s="185">
        <v>0.0775</v>
      </c>
      <c r="L25" s="140">
        <f t="shared" si="0"/>
        <v>3.3333333333333437</v>
      </c>
      <c r="M25" s="50">
        <v>40119</v>
      </c>
      <c r="N25" s="50">
        <v>40121</v>
      </c>
      <c r="O25" s="49">
        <v>40135</v>
      </c>
      <c r="P25" s="50" t="s">
        <v>706</v>
      </c>
      <c r="Q25" s="52"/>
    </row>
    <row r="26" spans="1:17" ht="12.75">
      <c r="A26" s="44" t="s">
        <v>123</v>
      </c>
      <c r="B26" s="10" t="s">
        <v>124</v>
      </c>
      <c r="C26" s="45" t="s">
        <v>580</v>
      </c>
      <c r="D26" s="298">
        <v>15</v>
      </c>
      <c r="E26" s="310">
        <v>186</v>
      </c>
      <c r="F26" s="63" t="s">
        <v>1159</v>
      </c>
      <c r="G26" s="64" t="s">
        <v>1159</v>
      </c>
      <c r="H26" s="46">
        <v>61.06</v>
      </c>
      <c r="I26" s="140">
        <f>(K26*4)/H26*100</f>
        <v>6.30527350147396</v>
      </c>
      <c r="J26" s="185">
        <v>0.95</v>
      </c>
      <c r="K26" s="185">
        <v>0.9625</v>
      </c>
      <c r="L26" s="213">
        <f t="shared" si="0"/>
        <v>1.3157894736842257</v>
      </c>
      <c r="M26" s="50">
        <v>40402</v>
      </c>
      <c r="N26" s="50">
        <v>40406</v>
      </c>
      <c r="O26" s="49">
        <v>40421</v>
      </c>
      <c r="P26" s="50" t="s">
        <v>719</v>
      </c>
      <c r="Q26" s="52"/>
    </row>
    <row r="27" spans="1:17" ht="12.75">
      <c r="A27" s="34" t="s">
        <v>802</v>
      </c>
      <c r="B27" s="17" t="s">
        <v>803</v>
      </c>
      <c r="C27" s="35" t="s">
        <v>726</v>
      </c>
      <c r="D27" s="297">
        <v>13</v>
      </c>
      <c r="E27" s="303">
        <v>198</v>
      </c>
      <c r="F27" s="127" t="s">
        <v>134</v>
      </c>
      <c r="G27" s="77" t="s">
        <v>134</v>
      </c>
      <c r="H27" s="92">
        <v>64.99</v>
      </c>
      <c r="I27" s="188">
        <f>(K27*4)/H27*100</f>
        <v>1.538698261270965</v>
      </c>
      <c r="J27" s="226">
        <v>0.24</v>
      </c>
      <c r="K27" s="189">
        <v>0.25</v>
      </c>
      <c r="L27" s="188">
        <f t="shared" si="0"/>
        <v>4.166666666666674</v>
      </c>
      <c r="M27" s="41">
        <v>40149</v>
      </c>
      <c r="N27" s="41">
        <v>40151</v>
      </c>
      <c r="O27" s="40">
        <v>40182</v>
      </c>
      <c r="P27" s="41" t="s">
        <v>663</v>
      </c>
      <c r="Q27" s="43"/>
    </row>
    <row r="28" spans="1:17" ht="12.75">
      <c r="A28" s="44" t="s">
        <v>772</v>
      </c>
      <c r="B28" s="10" t="s">
        <v>773</v>
      </c>
      <c r="C28" s="45" t="s">
        <v>726</v>
      </c>
      <c r="D28" s="298">
        <v>14</v>
      </c>
      <c r="E28" s="304">
        <v>190</v>
      </c>
      <c r="F28" s="85" t="s">
        <v>134</v>
      </c>
      <c r="G28" s="76" t="s">
        <v>134</v>
      </c>
      <c r="H28" s="220">
        <v>61.02</v>
      </c>
      <c r="I28" s="140">
        <f>(K28*4)/H28*100</f>
        <v>1.7174696820714521</v>
      </c>
      <c r="J28" s="224">
        <v>0.238</v>
      </c>
      <c r="K28" s="185">
        <v>0.262</v>
      </c>
      <c r="L28" s="140">
        <f t="shared" si="0"/>
        <v>10.084033613445387</v>
      </c>
      <c r="M28" s="50">
        <v>40245</v>
      </c>
      <c r="N28" s="50">
        <v>40247</v>
      </c>
      <c r="O28" s="49">
        <v>40268</v>
      </c>
      <c r="P28" s="50" t="s">
        <v>662</v>
      </c>
      <c r="Q28" s="52" t="s">
        <v>208</v>
      </c>
    </row>
    <row r="29" spans="1:17" ht="12.75">
      <c r="A29" s="44" t="s">
        <v>862</v>
      </c>
      <c r="B29" s="10" t="s">
        <v>863</v>
      </c>
      <c r="C29" s="181" t="s">
        <v>1244</v>
      </c>
      <c r="D29" s="298">
        <v>10</v>
      </c>
      <c r="E29" s="304">
        <v>236</v>
      </c>
      <c r="F29" s="85" t="s">
        <v>134</v>
      </c>
      <c r="G29" s="76" t="s">
        <v>134</v>
      </c>
      <c r="H29" s="220">
        <v>75.73</v>
      </c>
      <c r="I29" s="140">
        <f>(K29*4)/H29*100</f>
        <v>1.056384523966724</v>
      </c>
      <c r="J29" s="224">
        <v>0.18</v>
      </c>
      <c r="K29" s="185">
        <v>0.2</v>
      </c>
      <c r="L29" s="140">
        <f t="shared" si="0"/>
        <v>11.111111111111116</v>
      </c>
      <c r="M29" s="50">
        <v>40389</v>
      </c>
      <c r="N29" s="50">
        <v>40392</v>
      </c>
      <c r="O29" s="49">
        <v>40406</v>
      </c>
      <c r="P29" s="50" t="s">
        <v>705</v>
      </c>
      <c r="Q29" s="52"/>
    </row>
    <row r="30" spans="1:17" ht="12.75">
      <c r="A30" s="44" t="s">
        <v>951</v>
      </c>
      <c r="B30" s="10" t="s">
        <v>952</v>
      </c>
      <c r="C30" s="45" t="s">
        <v>32</v>
      </c>
      <c r="D30" s="298">
        <v>21</v>
      </c>
      <c r="E30" s="304">
        <v>120</v>
      </c>
      <c r="F30" s="85" t="s">
        <v>134</v>
      </c>
      <c r="G30" s="76" t="s">
        <v>134</v>
      </c>
      <c r="H30" s="140">
        <v>29.96</v>
      </c>
      <c r="I30" s="140">
        <f>(K30*4)/H30*100</f>
        <v>2.6034712950600802</v>
      </c>
      <c r="J30" s="185">
        <v>0.175</v>
      </c>
      <c r="K30" s="185">
        <v>0.195</v>
      </c>
      <c r="L30" s="140">
        <f t="shared" si="0"/>
        <v>11.428571428571432</v>
      </c>
      <c r="M30" s="50">
        <v>40358</v>
      </c>
      <c r="N30" s="50">
        <v>40360</v>
      </c>
      <c r="O30" s="49">
        <v>40374</v>
      </c>
      <c r="P30" s="50" t="s">
        <v>665</v>
      </c>
      <c r="Q30" s="52"/>
    </row>
    <row r="31" spans="1:17" ht="12.75">
      <c r="A31" s="53" t="s">
        <v>858</v>
      </c>
      <c r="B31" s="54" t="s">
        <v>859</v>
      </c>
      <c r="C31" s="55" t="s">
        <v>732</v>
      </c>
      <c r="D31" s="299">
        <v>11</v>
      </c>
      <c r="E31" s="305">
        <v>226</v>
      </c>
      <c r="F31" s="65" t="s">
        <v>1184</v>
      </c>
      <c r="G31" s="67" t="s">
        <v>1184</v>
      </c>
      <c r="H31" s="261">
        <v>37.62</v>
      </c>
      <c r="I31" s="141">
        <f>(K31*4)/H31*100</f>
        <v>1.0632642211589582</v>
      </c>
      <c r="J31" s="262">
        <v>0.085</v>
      </c>
      <c r="K31" s="186">
        <v>0.1</v>
      </c>
      <c r="L31" s="141">
        <f t="shared" si="0"/>
        <v>17.647058823529417</v>
      </c>
      <c r="M31" s="69">
        <v>40388</v>
      </c>
      <c r="N31" s="69">
        <v>40392</v>
      </c>
      <c r="O31" s="68">
        <v>40406</v>
      </c>
      <c r="P31" s="69" t="s">
        <v>705</v>
      </c>
      <c r="Q31" s="60"/>
    </row>
    <row r="32" spans="1:17" ht="12.75">
      <c r="A32" s="44" t="s">
        <v>953</v>
      </c>
      <c r="B32" s="10" t="s">
        <v>954</v>
      </c>
      <c r="C32" s="45" t="s">
        <v>54</v>
      </c>
      <c r="D32" s="298">
        <v>17</v>
      </c>
      <c r="E32" s="310">
        <v>156</v>
      </c>
      <c r="F32" s="63" t="s">
        <v>1184</v>
      </c>
      <c r="G32" s="64" t="s">
        <v>1159</v>
      </c>
      <c r="H32" s="46">
        <v>65.16</v>
      </c>
      <c r="I32" s="140">
        <f>(K32*4)/H32*100</f>
        <v>2.701043585021486</v>
      </c>
      <c r="J32" s="185">
        <v>0.42</v>
      </c>
      <c r="K32" s="185">
        <v>0.44</v>
      </c>
      <c r="L32" s="188">
        <f t="shared" si="0"/>
        <v>4.761904761904767</v>
      </c>
      <c r="M32" s="50">
        <v>40375</v>
      </c>
      <c r="N32" s="50">
        <v>40379</v>
      </c>
      <c r="O32" s="49">
        <v>40410</v>
      </c>
      <c r="P32" s="50" t="s">
        <v>718</v>
      </c>
      <c r="Q32" s="52"/>
    </row>
    <row r="33" spans="1:17" ht="12.75">
      <c r="A33" s="44" t="s">
        <v>199</v>
      </c>
      <c r="B33" s="10" t="s">
        <v>200</v>
      </c>
      <c r="C33" s="45" t="s">
        <v>56</v>
      </c>
      <c r="D33" s="298">
        <v>23</v>
      </c>
      <c r="E33" s="310">
        <v>112</v>
      </c>
      <c r="F33" s="63" t="s">
        <v>1159</v>
      </c>
      <c r="G33" s="64" t="s">
        <v>1159</v>
      </c>
      <c r="H33" s="46">
        <v>74.08</v>
      </c>
      <c r="I33" s="140">
        <f>(K33*4)/H33*100</f>
        <v>3.8876889848812093</v>
      </c>
      <c r="J33" s="185">
        <v>0.68</v>
      </c>
      <c r="K33" s="185">
        <v>0.72</v>
      </c>
      <c r="L33" s="140">
        <f t="shared" si="0"/>
        <v>5.88235294117645</v>
      </c>
      <c r="M33" s="50">
        <v>40315</v>
      </c>
      <c r="N33" s="50">
        <v>40317</v>
      </c>
      <c r="O33" s="49">
        <v>40339</v>
      </c>
      <c r="P33" s="50" t="s">
        <v>654</v>
      </c>
      <c r="Q33" s="52"/>
    </row>
    <row r="34" spans="1:17" ht="12.75">
      <c r="A34" s="44" t="s">
        <v>786</v>
      </c>
      <c r="B34" s="10" t="s">
        <v>787</v>
      </c>
      <c r="C34" s="45" t="s">
        <v>89</v>
      </c>
      <c r="D34" s="298">
        <v>14</v>
      </c>
      <c r="E34" s="310">
        <v>193</v>
      </c>
      <c r="F34" s="63" t="s">
        <v>1184</v>
      </c>
      <c r="G34" s="64" t="s">
        <v>1184</v>
      </c>
      <c r="H34" s="220">
        <v>61.23</v>
      </c>
      <c r="I34" s="140">
        <f>(K34*4)/H34*100</f>
        <v>1.1105667156622572</v>
      </c>
      <c r="J34" s="224">
        <v>0.14</v>
      </c>
      <c r="K34" s="185">
        <v>0.17</v>
      </c>
      <c r="L34" s="140">
        <f t="shared" si="0"/>
        <v>21.42857142857142</v>
      </c>
      <c r="M34" s="50">
        <v>40402</v>
      </c>
      <c r="N34" s="50">
        <v>40406</v>
      </c>
      <c r="O34" s="49">
        <v>40422</v>
      </c>
      <c r="P34" s="50" t="s">
        <v>659</v>
      </c>
      <c r="Q34" s="52"/>
    </row>
    <row r="35" spans="1:17" ht="12.75">
      <c r="A35" s="44" t="s">
        <v>361</v>
      </c>
      <c r="B35" s="10" t="s">
        <v>362</v>
      </c>
      <c r="C35" s="45" t="s">
        <v>38</v>
      </c>
      <c r="D35" s="298">
        <v>10</v>
      </c>
      <c r="E35" s="310">
        <v>230</v>
      </c>
      <c r="F35" s="63" t="s">
        <v>1184</v>
      </c>
      <c r="G35" s="64" t="s">
        <v>1184</v>
      </c>
      <c r="H35" s="220">
        <v>19.19</v>
      </c>
      <c r="I35" s="140">
        <f>(K35*4)/H35*100</f>
        <v>4.377279833246482</v>
      </c>
      <c r="J35" s="224">
        <v>0.19</v>
      </c>
      <c r="K35" s="185">
        <v>0.21</v>
      </c>
      <c r="L35" s="140">
        <f t="shared" si="0"/>
        <v>10.526315789473673</v>
      </c>
      <c r="M35" s="50">
        <v>40158</v>
      </c>
      <c r="N35" s="50">
        <v>40162</v>
      </c>
      <c r="O35" s="49">
        <v>40178</v>
      </c>
      <c r="P35" s="50" t="s">
        <v>662</v>
      </c>
      <c r="Q35" s="52"/>
    </row>
    <row r="36" spans="1:17" ht="12.75">
      <c r="A36" s="44" t="s">
        <v>788</v>
      </c>
      <c r="B36" s="10" t="s">
        <v>789</v>
      </c>
      <c r="C36" s="45" t="s">
        <v>38</v>
      </c>
      <c r="D36" s="298">
        <v>18</v>
      </c>
      <c r="E36" s="310">
        <v>133</v>
      </c>
      <c r="F36" s="63" t="s">
        <v>1184</v>
      </c>
      <c r="G36" s="64" t="s">
        <v>1184</v>
      </c>
      <c r="H36" s="46">
        <v>12.81</v>
      </c>
      <c r="I36" s="140">
        <f>(K36*4)/H36*100</f>
        <v>5.152224824355972</v>
      </c>
      <c r="J36" s="185">
        <v>0.16</v>
      </c>
      <c r="K36" s="185">
        <v>0.165</v>
      </c>
      <c r="L36" s="141">
        <f t="shared" si="0"/>
        <v>3.125</v>
      </c>
      <c r="M36" s="96">
        <v>39779</v>
      </c>
      <c r="N36" s="96">
        <v>39784</v>
      </c>
      <c r="O36" s="95">
        <v>39797</v>
      </c>
      <c r="P36" s="50" t="s">
        <v>660</v>
      </c>
      <c r="Q36" s="52"/>
    </row>
    <row r="37" spans="1:17" ht="12.75">
      <c r="A37" s="34" t="s">
        <v>892</v>
      </c>
      <c r="B37" s="17" t="s">
        <v>893</v>
      </c>
      <c r="C37" s="35" t="s">
        <v>38</v>
      </c>
      <c r="D37" s="297">
        <v>17</v>
      </c>
      <c r="E37" s="303">
        <v>153</v>
      </c>
      <c r="F37" s="61" t="s">
        <v>1184</v>
      </c>
      <c r="G37" s="62" t="s">
        <v>1184</v>
      </c>
      <c r="H37" s="37">
        <v>22.58</v>
      </c>
      <c r="I37" s="188">
        <f>(K37*4)/H37*100</f>
        <v>4.25155004428698</v>
      </c>
      <c r="J37" s="189">
        <v>0.22</v>
      </c>
      <c r="K37" s="189">
        <v>0.24</v>
      </c>
      <c r="L37" s="188">
        <f t="shared" si="0"/>
        <v>9.090909090909083</v>
      </c>
      <c r="M37" s="41">
        <v>40340</v>
      </c>
      <c r="N37" s="41">
        <v>40344</v>
      </c>
      <c r="O37" s="40">
        <v>40368</v>
      </c>
      <c r="P37" s="41" t="s">
        <v>680</v>
      </c>
      <c r="Q37" s="43"/>
    </row>
    <row r="38" spans="1:17" ht="12.75">
      <c r="A38" s="44" t="s">
        <v>567</v>
      </c>
      <c r="B38" s="10" t="s">
        <v>568</v>
      </c>
      <c r="C38" s="45" t="s">
        <v>56</v>
      </c>
      <c r="D38" s="298">
        <v>10</v>
      </c>
      <c r="E38" s="304">
        <v>232</v>
      </c>
      <c r="F38" s="63" t="s">
        <v>1184</v>
      </c>
      <c r="G38" s="64" t="s">
        <v>1184</v>
      </c>
      <c r="H38" s="220">
        <v>52.43</v>
      </c>
      <c r="I38" s="140">
        <f>(K38*4)/H38*100</f>
        <v>4.196070951745185</v>
      </c>
      <c r="J38" s="224">
        <v>0.5</v>
      </c>
      <c r="K38" s="185">
        <v>0.55</v>
      </c>
      <c r="L38" s="140">
        <f t="shared" si="0"/>
        <v>10.000000000000009</v>
      </c>
      <c r="M38" s="50">
        <v>40318</v>
      </c>
      <c r="N38" s="50">
        <v>40322</v>
      </c>
      <c r="O38" s="49">
        <v>40330</v>
      </c>
      <c r="P38" s="50" t="s">
        <v>659</v>
      </c>
      <c r="Q38" s="52"/>
    </row>
    <row r="39" spans="1:17" ht="12.75">
      <c r="A39" s="44" t="s">
        <v>381</v>
      </c>
      <c r="B39" s="10" t="s">
        <v>382</v>
      </c>
      <c r="C39" s="45" t="s">
        <v>36</v>
      </c>
      <c r="D39" s="298">
        <v>13</v>
      </c>
      <c r="E39" s="304">
        <v>197</v>
      </c>
      <c r="F39" s="63" t="s">
        <v>1159</v>
      </c>
      <c r="G39" s="64" t="s">
        <v>1159</v>
      </c>
      <c r="H39" s="220">
        <v>9.21</v>
      </c>
      <c r="I39" s="140">
        <f>(K39*4)/H39*100</f>
        <v>3.2573289902280123</v>
      </c>
      <c r="J39" s="224">
        <v>0.065</v>
      </c>
      <c r="K39" s="185">
        <v>0.075</v>
      </c>
      <c r="L39" s="140">
        <f t="shared" si="0"/>
        <v>15.384615384615374</v>
      </c>
      <c r="M39" s="96">
        <v>40085</v>
      </c>
      <c r="N39" s="96">
        <v>40087</v>
      </c>
      <c r="O39" s="95">
        <v>40117</v>
      </c>
      <c r="P39" s="50" t="s">
        <v>704</v>
      </c>
      <c r="Q39" s="52"/>
    </row>
    <row r="40" spans="1:17" ht="12.75">
      <c r="A40" s="44" t="s">
        <v>834</v>
      </c>
      <c r="B40" s="10" t="s">
        <v>835</v>
      </c>
      <c r="C40" s="45" t="s">
        <v>58</v>
      </c>
      <c r="D40" s="298">
        <v>12</v>
      </c>
      <c r="E40" s="304">
        <v>209</v>
      </c>
      <c r="F40" s="63" t="s">
        <v>1184</v>
      </c>
      <c r="G40" s="64" t="s">
        <v>1184</v>
      </c>
      <c r="H40" s="220">
        <v>36.1</v>
      </c>
      <c r="I40" s="140">
        <f>(K40*4)/H40*100</f>
        <v>4.349030470914127</v>
      </c>
      <c r="J40" s="224">
        <v>0.3725</v>
      </c>
      <c r="K40" s="185">
        <v>0.3925</v>
      </c>
      <c r="L40" s="140">
        <f t="shared" si="0"/>
        <v>5.369127516778538</v>
      </c>
      <c r="M40" s="180">
        <v>40084</v>
      </c>
      <c r="N40" s="180">
        <v>40086</v>
      </c>
      <c r="O40" s="179">
        <v>40101</v>
      </c>
      <c r="P40" s="50" t="s">
        <v>665</v>
      </c>
      <c r="Q40" s="52"/>
    </row>
    <row r="41" spans="1:17" ht="12.75">
      <c r="A41" s="53" t="s">
        <v>894</v>
      </c>
      <c r="B41" s="54" t="s">
        <v>895</v>
      </c>
      <c r="C41" s="55" t="s">
        <v>76</v>
      </c>
      <c r="D41" s="299">
        <v>15</v>
      </c>
      <c r="E41" s="305">
        <v>176</v>
      </c>
      <c r="F41" s="100" t="s">
        <v>134</v>
      </c>
      <c r="G41" s="101" t="s">
        <v>134</v>
      </c>
      <c r="H41" s="141">
        <v>13.1</v>
      </c>
      <c r="I41" s="141">
        <f>(K41*4)/H41*100</f>
        <v>6.412213740458015</v>
      </c>
      <c r="J41" s="186">
        <v>0.2</v>
      </c>
      <c r="K41" s="186">
        <v>0.21</v>
      </c>
      <c r="L41" s="141">
        <f t="shared" si="0"/>
        <v>4.999999999999982</v>
      </c>
      <c r="M41" s="138">
        <v>39765</v>
      </c>
      <c r="N41" s="138">
        <v>39769</v>
      </c>
      <c r="O41" s="137">
        <v>39780</v>
      </c>
      <c r="P41" s="69" t="s">
        <v>699</v>
      </c>
      <c r="Q41" s="60"/>
    </row>
    <row r="42" spans="1:17" ht="12.75">
      <c r="A42" s="44" t="s">
        <v>896</v>
      </c>
      <c r="B42" s="10" t="s">
        <v>897</v>
      </c>
      <c r="C42" s="45" t="s">
        <v>38</v>
      </c>
      <c r="D42" s="298">
        <v>17</v>
      </c>
      <c r="E42" s="310">
        <v>152</v>
      </c>
      <c r="F42" s="85" t="s">
        <v>134</v>
      </c>
      <c r="G42" s="76" t="s">
        <v>134</v>
      </c>
      <c r="H42" s="140">
        <v>51.25</v>
      </c>
      <c r="I42" s="140">
        <f>(K42*4)/H42*100</f>
        <v>3.51219512195122</v>
      </c>
      <c r="J42" s="185">
        <v>0.43</v>
      </c>
      <c r="K42" s="185">
        <v>0.45</v>
      </c>
      <c r="L42" s="188">
        <f aca="true" t="shared" si="1" ref="L42:L70">((K42/J42)-1)*100</f>
        <v>4.651162790697683</v>
      </c>
      <c r="M42" s="50">
        <v>40326</v>
      </c>
      <c r="N42" s="50">
        <v>40330</v>
      </c>
      <c r="O42" s="49">
        <v>40344</v>
      </c>
      <c r="P42" s="50" t="s">
        <v>660</v>
      </c>
      <c r="Q42" s="52"/>
    </row>
    <row r="43" spans="1:17" ht="12.75">
      <c r="A43" s="44" t="s">
        <v>152</v>
      </c>
      <c r="B43" s="10" t="s">
        <v>153</v>
      </c>
      <c r="C43" s="45" t="s">
        <v>34</v>
      </c>
      <c r="D43" s="298">
        <v>10</v>
      </c>
      <c r="E43" s="310">
        <v>238</v>
      </c>
      <c r="F43" s="85" t="s">
        <v>134</v>
      </c>
      <c r="G43" s="76" t="s">
        <v>134</v>
      </c>
      <c r="H43" s="140">
        <v>22.3</v>
      </c>
      <c r="I43" s="140">
        <f>(K43*4)/H43*100</f>
        <v>1.9730941704035874</v>
      </c>
      <c r="J43" s="185">
        <v>0.1</v>
      </c>
      <c r="K43" s="185">
        <v>0.11</v>
      </c>
      <c r="L43" s="140">
        <f t="shared" si="1"/>
        <v>9.999999999999986</v>
      </c>
      <c r="M43" s="50">
        <v>40406</v>
      </c>
      <c r="N43" s="50">
        <v>40408</v>
      </c>
      <c r="O43" s="49">
        <v>40422</v>
      </c>
      <c r="P43" s="50" t="s">
        <v>659</v>
      </c>
      <c r="Q43" s="52"/>
    </row>
    <row r="44" spans="1:17" ht="12.75">
      <c r="A44" s="44" t="s">
        <v>177</v>
      </c>
      <c r="B44" s="10" t="s">
        <v>183</v>
      </c>
      <c r="C44" s="45" t="s">
        <v>54</v>
      </c>
      <c r="D44" s="298">
        <v>24</v>
      </c>
      <c r="E44" s="310">
        <v>107</v>
      </c>
      <c r="F44" s="63" t="s">
        <v>1184</v>
      </c>
      <c r="G44" s="64" t="s">
        <v>1184</v>
      </c>
      <c r="H44" s="46">
        <v>41.9</v>
      </c>
      <c r="I44" s="140">
        <f>(K44*4)/H44*100</f>
        <v>1.1933174224343674</v>
      </c>
      <c r="J44" s="185">
        <v>0.12</v>
      </c>
      <c r="K44" s="185">
        <v>0.125</v>
      </c>
      <c r="L44" s="140">
        <f t="shared" si="1"/>
        <v>4.166666666666674</v>
      </c>
      <c r="M44" s="50">
        <v>40408</v>
      </c>
      <c r="N44" s="50">
        <v>40410</v>
      </c>
      <c r="O44" s="49">
        <v>40431</v>
      </c>
      <c r="P44" s="50" t="s">
        <v>654</v>
      </c>
      <c r="Q44" s="52"/>
    </row>
    <row r="45" spans="1:17" ht="12.75">
      <c r="A45" s="44" t="s">
        <v>884</v>
      </c>
      <c r="B45" s="10" t="s">
        <v>891</v>
      </c>
      <c r="C45" s="45" t="s">
        <v>48</v>
      </c>
      <c r="D45" s="298">
        <v>18</v>
      </c>
      <c r="E45" s="310">
        <v>134</v>
      </c>
      <c r="F45" s="63" t="s">
        <v>1184</v>
      </c>
      <c r="G45" s="64" t="s">
        <v>1184</v>
      </c>
      <c r="H45" s="46">
        <v>47.4</v>
      </c>
      <c r="I45" s="140">
        <f>(K45*4)/H45*100</f>
        <v>1.3080168776371308</v>
      </c>
      <c r="J45" s="185">
        <v>0.14</v>
      </c>
      <c r="K45" s="185">
        <v>0.155</v>
      </c>
      <c r="L45" s="140">
        <f t="shared" si="1"/>
        <v>10.714285714285698</v>
      </c>
      <c r="M45" s="50">
        <v>40158</v>
      </c>
      <c r="N45" s="50">
        <v>40162</v>
      </c>
      <c r="O45" s="49">
        <v>40193</v>
      </c>
      <c r="P45" s="50" t="s">
        <v>665</v>
      </c>
      <c r="Q45" s="52"/>
    </row>
    <row r="46" spans="1:17" ht="12.75">
      <c r="A46" s="150" t="s">
        <v>209</v>
      </c>
      <c r="B46" s="10" t="s">
        <v>207</v>
      </c>
      <c r="C46" s="45" t="s">
        <v>56</v>
      </c>
      <c r="D46" s="298">
        <v>15</v>
      </c>
      <c r="E46" s="310">
        <v>184</v>
      </c>
      <c r="F46" s="63" t="s">
        <v>1184</v>
      </c>
      <c r="G46" s="64" t="s">
        <v>1184</v>
      </c>
      <c r="H46" s="46">
        <v>49.75</v>
      </c>
      <c r="I46" s="140">
        <f>(K46*4)/H46*100</f>
        <v>3.3366834170854274</v>
      </c>
      <c r="J46" s="185">
        <v>0.397</v>
      </c>
      <c r="K46" s="185">
        <v>0.415</v>
      </c>
      <c r="L46" s="141">
        <f t="shared" si="1"/>
        <v>4.534005037783362</v>
      </c>
      <c r="M46" s="50">
        <v>40310</v>
      </c>
      <c r="N46" s="50">
        <v>40312</v>
      </c>
      <c r="O46" s="49">
        <v>40330</v>
      </c>
      <c r="P46" s="50" t="s">
        <v>659</v>
      </c>
      <c r="Q46" s="52" t="s">
        <v>208</v>
      </c>
    </row>
    <row r="47" spans="1:17" ht="12.75">
      <c r="A47" s="34" t="s">
        <v>860</v>
      </c>
      <c r="B47" s="17" t="s">
        <v>861</v>
      </c>
      <c r="C47" s="35" t="s">
        <v>580</v>
      </c>
      <c r="D47" s="297">
        <v>12</v>
      </c>
      <c r="E47" s="303">
        <v>205</v>
      </c>
      <c r="F47" s="127" t="s">
        <v>134</v>
      </c>
      <c r="G47" s="77" t="s">
        <v>134</v>
      </c>
      <c r="H47" s="92">
        <v>45.69</v>
      </c>
      <c r="I47" s="188">
        <f>(K47*4)/H47*100</f>
        <v>7.8244692492886845</v>
      </c>
      <c r="J47" s="226">
        <v>0.86875</v>
      </c>
      <c r="K47" s="189">
        <v>0.89375</v>
      </c>
      <c r="L47" s="188">
        <f t="shared" si="1"/>
        <v>2.877697841726623</v>
      </c>
      <c r="M47" s="148">
        <v>39665</v>
      </c>
      <c r="N47" s="148">
        <v>39667</v>
      </c>
      <c r="O47" s="147">
        <v>39674</v>
      </c>
      <c r="P47" s="41" t="s">
        <v>682</v>
      </c>
      <c r="Q47" s="43"/>
    </row>
    <row r="48" spans="1:17" ht="12.75">
      <c r="A48" s="44" t="s">
        <v>820</v>
      </c>
      <c r="B48" s="10" t="s">
        <v>821</v>
      </c>
      <c r="C48" s="45" t="s">
        <v>580</v>
      </c>
      <c r="D48" s="298">
        <v>13</v>
      </c>
      <c r="E48" s="304">
        <v>204</v>
      </c>
      <c r="F48" s="85" t="s">
        <v>134</v>
      </c>
      <c r="G48" s="76" t="s">
        <v>134</v>
      </c>
      <c r="H48" s="220">
        <v>36.97</v>
      </c>
      <c r="I48" s="140">
        <f>(K48*4)/H48*100</f>
        <v>6.221260481471464</v>
      </c>
      <c r="J48" s="224">
        <v>0.545</v>
      </c>
      <c r="K48" s="185">
        <v>0.575</v>
      </c>
      <c r="L48" s="140">
        <f t="shared" si="1"/>
        <v>5.504587155963292</v>
      </c>
      <c r="M48" s="50">
        <v>40387</v>
      </c>
      <c r="N48" s="50">
        <v>40389</v>
      </c>
      <c r="O48" s="49">
        <v>40395</v>
      </c>
      <c r="P48" s="50" t="s">
        <v>695</v>
      </c>
      <c r="Q48" s="52"/>
    </row>
    <row r="49" spans="1:17" ht="12.75">
      <c r="A49" s="44" t="s">
        <v>818</v>
      </c>
      <c r="B49" s="10" t="s">
        <v>819</v>
      </c>
      <c r="C49" s="45" t="s">
        <v>580</v>
      </c>
      <c r="D49" s="298">
        <v>11</v>
      </c>
      <c r="E49" s="304">
        <v>223</v>
      </c>
      <c r="F49" s="85" t="s">
        <v>134</v>
      </c>
      <c r="G49" s="76" t="s">
        <v>134</v>
      </c>
      <c r="H49" s="220">
        <v>86.87</v>
      </c>
      <c r="I49" s="140">
        <f>(K49*4)/H49*100</f>
        <v>0.7137101415908829</v>
      </c>
      <c r="J49" s="224">
        <v>0.145</v>
      </c>
      <c r="K49" s="185">
        <v>0.155</v>
      </c>
      <c r="L49" s="140">
        <f t="shared" si="1"/>
        <v>6.896551724137945</v>
      </c>
      <c r="M49" s="50">
        <v>40282</v>
      </c>
      <c r="N49" s="50">
        <v>40284</v>
      </c>
      <c r="O49" s="49">
        <v>40298</v>
      </c>
      <c r="P49" s="50" t="s">
        <v>658</v>
      </c>
      <c r="Q49" s="52"/>
    </row>
    <row r="50" spans="1:17" ht="12.75">
      <c r="A50" s="44" t="s">
        <v>342</v>
      </c>
      <c r="B50" s="10" t="s">
        <v>343</v>
      </c>
      <c r="C50" s="45" t="s">
        <v>34</v>
      </c>
      <c r="D50" s="298">
        <v>20</v>
      </c>
      <c r="E50" s="304">
        <v>123</v>
      </c>
      <c r="F50" s="85" t="s">
        <v>134</v>
      </c>
      <c r="G50" s="76" t="s">
        <v>134</v>
      </c>
      <c r="H50" s="140">
        <v>52.5</v>
      </c>
      <c r="I50" s="140">
        <f>(K50*4)/H50*100</f>
        <v>3.6571428571428566</v>
      </c>
      <c r="J50" s="185">
        <v>0.45</v>
      </c>
      <c r="K50" s="185">
        <v>0.48</v>
      </c>
      <c r="L50" s="140">
        <f t="shared" si="1"/>
        <v>6.666666666666665</v>
      </c>
      <c r="M50" s="50">
        <v>40178</v>
      </c>
      <c r="N50" s="50">
        <v>40183</v>
      </c>
      <c r="O50" s="49">
        <v>40198</v>
      </c>
      <c r="P50" s="50" t="s">
        <v>709</v>
      </c>
      <c r="Q50" s="52"/>
    </row>
    <row r="51" spans="1:17" ht="12.75">
      <c r="A51" s="53" t="s">
        <v>898</v>
      </c>
      <c r="B51" s="54" t="s">
        <v>899</v>
      </c>
      <c r="C51" s="55" t="s">
        <v>58</v>
      </c>
      <c r="D51" s="299">
        <v>16</v>
      </c>
      <c r="E51" s="305">
        <v>170</v>
      </c>
      <c r="F51" s="65" t="s">
        <v>1184</v>
      </c>
      <c r="G51" s="67" t="s">
        <v>1159</v>
      </c>
      <c r="H51" s="56">
        <v>105.77</v>
      </c>
      <c r="I51" s="141">
        <f>(K51*4)/H51*100</f>
        <v>3.9046988749172735</v>
      </c>
      <c r="J51" s="186">
        <v>1.0225</v>
      </c>
      <c r="K51" s="186">
        <v>1.0325</v>
      </c>
      <c r="L51" s="213">
        <f t="shared" si="1"/>
        <v>0.9779951100244544</v>
      </c>
      <c r="M51" s="69">
        <v>40266</v>
      </c>
      <c r="N51" s="69">
        <v>40268</v>
      </c>
      <c r="O51" s="68">
        <v>40283</v>
      </c>
      <c r="P51" s="69" t="s">
        <v>665</v>
      </c>
      <c r="Q51" s="60"/>
    </row>
    <row r="52" spans="1:17" ht="12.75">
      <c r="A52" s="44" t="s">
        <v>977</v>
      </c>
      <c r="B52" s="10" t="s">
        <v>978</v>
      </c>
      <c r="C52" s="45" t="s">
        <v>726</v>
      </c>
      <c r="D52" s="298">
        <v>16</v>
      </c>
      <c r="E52" s="310">
        <v>173</v>
      </c>
      <c r="F52" s="85" t="s">
        <v>134</v>
      </c>
      <c r="G52" s="76" t="s">
        <v>134</v>
      </c>
      <c r="H52" s="140">
        <v>39.6</v>
      </c>
      <c r="I52" s="140">
        <f>(K52*2)/H52*100</f>
        <v>1.0101010101010102</v>
      </c>
      <c r="J52" s="185">
        <v>0.19</v>
      </c>
      <c r="K52" s="185">
        <v>0.2</v>
      </c>
      <c r="L52" s="188">
        <f t="shared" si="1"/>
        <v>5.263157894736836</v>
      </c>
      <c r="M52" s="50">
        <v>40325</v>
      </c>
      <c r="N52" s="50">
        <v>40330</v>
      </c>
      <c r="O52" s="49">
        <v>40344</v>
      </c>
      <c r="P52" s="50" t="s">
        <v>722</v>
      </c>
      <c r="Q52" s="190" t="s">
        <v>739</v>
      </c>
    </row>
    <row r="53" spans="1:17" ht="12.75">
      <c r="A53" s="44" t="s">
        <v>850</v>
      </c>
      <c r="B53" s="10" t="s">
        <v>851</v>
      </c>
      <c r="C53" s="45" t="s">
        <v>53</v>
      </c>
      <c r="D53" s="298">
        <v>12</v>
      </c>
      <c r="E53" s="310">
        <v>217</v>
      </c>
      <c r="F53" s="85" t="s">
        <v>134</v>
      </c>
      <c r="G53" s="76" t="s">
        <v>134</v>
      </c>
      <c r="H53" s="220">
        <v>73.55</v>
      </c>
      <c r="I53" s="140">
        <f>(K53*4)/H53*100</f>
        <v>1.2508497620666215</v>
      </c>
      <c r="J53" s="224">
        <v>0.2</v>
      </c>
      <c r="K53" s="185">
        <v>0.23</v>
      </c>
      <c r="L53" s="140">
        <f t="shared" si="1"/>
        <v>14.999999999999991</v>
      </c>
      <c r="M53" s="50">
        <v>40324</v>
      </c>
      <c r="N53" s="50">
        <v>40326</v>
      </c>
      <c r="O53" s="49">
        <v>40344</v>
      </c>
      <c r="P53" s="50" t="s">
        <v>660</v>
      </c>
      <c r="Q53" s="52"/>
    </row>
    <row r="54" spans="1:17" ht="12.75">
      <c r="A54" s="44" t="s">
        <v>842</v>
      </c>
      <c r="B54" s="10" t="s">
        <v>843</v>
      </c>
      <c r="C54" s="45" t="s">
        <v>731</v>
      </c>
      <c r="D54" s="298">
        <v>11</v>
      </c>
      <c r="E54" s="310">
        <v>221</v>
      </c>
      <c r="F54" s="85" t="s">
        <v>134</v>
      </c>
      <c r="G54" s="76" t="s">
        <v>134</v>
      </c>
      <c r="H54" s="220">
        <v>45.27</v>
      </c>
      <c r="I54" s="140">
        <f>(K54*2)/H54*100</f>
        <v>1.8555334658714377</v>
      </c>
      <c r="J54" s="185">
        <v>0.4</v>
      </c>
      <c r="K54" s="185">
        <v>0.42</v>
      </c>
      <c r="L54" s="140">
        <f t="shared" si="1"/>
        <v>4.999999999999982</v>
      </c>
      <c r="M54" s="50">
        <v>40408</v>
      </c>
      <c r="N54" s="50">
        <v>40410</v>
      </c>
      <c r="O54" s="49">
        <v>40424</v>
      </c>
      <c r="P54" s="50" t="s">
        <v>723</v>
      </c>
      <c r="Q54" s="190" t="s">
        <v>739</v>
      </c>
    </row>
    <row r="55" spans="1:17" ht="12.75">
      <c r="A55" s="44" t="s">
        <v>782</v>
      </c>
      <c r="B55" s="10" t="s">
        <v>783</v>
      </c>
      <c r="C55" s="45" t="s">
        <v>53</v>
      </c>
      <c r="D55" s="298">
        <v>13</v>
      </c>
      <c r="E55" s="310">
        <v>195</v>
      </c>
      <c r="F55" s="85" t="s">
        <v>134</v>
      </c>
      <c r="G55" s="76" t="s">
        <v>134</v>
      </c>
      <c r="H55" s="220">
        <v>20.85</v>
      </c>
      <c r="I55" s="140">
        <f>(K55*4)/H55*100</f>
        <v>4.60431654676259</v>
      </c>
      <c r="J55" s="224">
        <v>0.21</v>
      </c>
      <c r="K55" s="185">
        <v>0.24</v>
      </c>
      <c r="L55" s="140">
        <f t="shared" si="1"/>
        <v>14.28571428571428</v>
      </c>
      <c r="M55" s="96">
        <v>39574</v>
      </c>
      <c r="N55" s="96">
        <v>39576</v>
      </c>
      <c r="O55" s="95">
        <v>39583</v>
      </c>
      <c r="P55" s="50" t="s">
        <v>671</v>
      </c>
      <c r="Q55" s="52"/>
    </row>
    <row r="56" spans="1:17" ht="12.75">
      <c r="A56" s="44" t="s">
        <v>749</v>
      </c>
      <c r="B56" s="10" t="s">
        <v>750</v>
      </c>
      <c r="C56" s="45" t="s">
        <v>38</v>
      </c>
      <c r="D56" s="298">
        <v>10</v>
      </c>
      <c r="E56" s="310">
        <v>239</v>
      </c>
      <c r="F56" s="63" t="s">
        <v>1184</v>
      </c>
      <c r="G56" s="64" t="s">
        <v>1184</v>
      </c>
      <c r="H56" s="140">
        <v>15.05</v>
      </c>
      <c r="I56" s="140">
        <f>(K56*4)/H56*100</f>
        <v>5.049833887043189</v>
      </c>
      <c r="J56" s="185">
        <v>0.18</v>
      </c>
      <c r="K56" s="185">
        <v>0.19</v>
      </c>
      <c r="L56" s="141">
        <f t="shared" si="1"/>
        <v>5.555555555555558</v>
      </c>
      <c r="M56" s="50">
        <v>40435</v>
      </c>
      <c r="N56" s="50">
        <v>40437</v>
      </c>
      <c r="O56" s="49">
        <v>40451</v>
      </c>
      <c r="P56" s="50" t="s">
        <v>651</v>
      </c>
      <c r="Q56" s="52"/>
    </row>
    <row r="57" spans="1:17" ht="12.75">
      <c r="A57" s="260" t="s">
        <v>613</v>
      </c>
      <c r="B57" s="17" t="s">
        <v>614</v>
      </c>
      <c r="C57" s="35" t="s">
        <v>38</v>
      </c>
      <c r="D57" s="297">
        <v>23</v>
      </c>
      <c r="E57" s="303">
        <v>109</v>
      </c>
      <c r="F57" s="127" t="s">
        <v>134</v>
      </c>
      <c r="G57" s="77" t="s">
        <v>134</v>
      </c>
      <c r="H57" s="188">
        <v>44.67</v>
      </c>
      <c r="I57" s="188">
        <f>(K57*4)/H57*100</f>
        <v>3.0445489142601296</v>
      </c>
      <c r="J57" s="189">
        <v>0.32</v>
      </c>
      <c r="K57" s="189">
        <v>0.34</v>
      </c>
      <c r="L57" s="188">
        <f t="shared" si="1"/>
        <v>6.25</v>
      </c>
      <c r="M57" s="148">
        <v>39613</v>
      </c>
      <c r="N57" s="148">
        <v>39615</v>
      </c>
      <c r="O57" s="147">
        <v>39630</v>
      </c>
      <c r="P57" s="41" t="s">
        <v>652</v>
      </c>
      <c r="Q57" s="43"/>
    </row>
    <row r="58" spans="1:17" ht="12.75">
      <c r="A58" s="146" t="s">
        <v>66</v>
      </c>
      <c r="B58" s="10" t="s">
        <v>67</v>
      </c>
      <c r="C58" s="45" t="s">
        <v>38</v>
      </c>
      <c r="D58" s="298">
        <v>22</v>
      </c>
      <c r="E58" s="304">
        <v>117</v>
      </c>
      <c r="F58" s="85" t="s">
        <v>134</v>
      </c>
      <c r="G58" s="76" t="s">
        <v>134</v>
      </c>
      <c r="H58" s="140">
        <v>28.74</v>
      </c>
      <c r="I58" s="140">
        <f>(K58*2)/H58*100</f>
        <v>3.201113430758525</v>
      </c>
      <c r="J58" s="185">
        <v>0.45</v>
      </c>
      <c r="K58" s="185">
        <v>0.46</v>
      </c>
      <c r="L58" s="140">
        <f t="shared" si="1"/>
        <v>2.2222222222222143</v>
      </c>
      <c r="M58" s="50">
        <v>40340</v>
      </c>
      <c r="N58" s="50">
        <v>40344</v>
      </c>
      <c r="O58" s="49">
        <v>40360</v>
      </c>
      <c r="P58" s="50" t="s">
        <v>725</v>
      </c>
      <c r="Q58" s="190" t="s">
        <v>739</v>
      </c>
    </row>
    <row r="59" spans="1:17" ht="12.75">
      <c r="A59" s="44" t="s">
        <v>959</v>
      </c>
      <c r="B59" s="10" t="s">
        <v>960</v>
      </c>
      <c r="C59" s="45" t="s">
        <v>54</v>
      </c>
      <c r="D59" s="298">
        <v>18</v>
      </c>
      <c r="E59" s="304">
        <v>138</v>
      </c>
      <c r="F59" s="85" t="s">
        <v>134</v>
      </c>
      <c r="G59" s="76" t="s">
        <v>134</v>
      </c>
      <c r="H59" s="46">
        <v>31.67</v>
      </c>
      <c r="I59" s="140">
        <f>(K59*4)/H59*100</f>
        <v>1.6419324281654564</v>
      </c>
      <c r="J59" s="185">
        <v>0.125</v>
      </c>
      <c r="K59" s="185">
        <v>0.13</v>
      </c>
      <c r="L59" s="140">
        <f t="shared" si="1"/>
        <v>4.0000000000000036</v>
      </c>
      <c r="M59" s="50">
        <v>40309</v>
      </c>
      <c r="N59" s="50">
        <v>40311</v>
      </c>
      <c r="O59" s="49">
        <v>40325</v>
      </c>
      <c r="P59" s="50" t="s">
        <v>716</v>
      </c>
      <c r="Q59" s="52"/>
    </row>
    <row r="60" spans="1:17" ht="12.75">
      <c r="A60" s="44" t="s">
        <v>900</v>
      </c>
      <c r="B60" s="10" t="s">
        <v>901</v>
      </c>
      <c r="C60" s="45" t="s">
        <v>729</v>
      </c>
      <c r="D60" s="298">
        <v>19</v>
      </c>
      <c r="E60" s="304">
        <v>131</v>
      </c>
      <c r="F60" s="85" t="s">
        <v>134</v>
      </c>
      <c r="G60" s="76" t="s">
        <v>134</v>
      </c>
      <c r="H60" s="140">
        <v>55.87</v>
      </c>
      <c r="I60" s="140">
        <f>(K60*4)/H60*100</f>
        <v>3.006980490424199</v>
      </c>
      <c r="J60" s="185">
        <v>0.38</v>
      </c>
      <c r="K60" s="185">
        <v>0.42</v>
      </c>
      <c r="L60" s="140">
        <f t="shared" si="1"/>
        <v>10.526315789473673</v>
      </c>
      <c r="M60" s="50">
        <v>40275</v>
      </c>
      <c r="N60" s="50">
        <v>40277</v>
      </c>
      <c r="O60" s="49">
        <v>40305</v>
      </c>
      <c r="P60" s="50" t="s">
        <v>714</v>
      </c>
      <c r="Q60" s="52"/>
    </row>
    <row r="61" spans="1:17" ht="12.75">
      <c r="A61" s="53" t="s">
        <v>796</v>
      </c>
      <c r="B61" s="54" t="s">
        <v>797</v>
      </c>
      <c r="C61" s="55" t="s">
        <v>58</v>
      </c>
      <c r="D61" s="299">
        <v>11</v>
      </c>
      <c r="E61" s="305">
        <v>227</v>
      </c>
      <c r="F61" s="65" t="s">
        <v>1184</v>
      </c>
      <c r="G61" s="67" t="s">
        <v>1159</v>
      </c>
      <c r="H61" s="261">
        <v>24.83</v>
      </c>
      <c r="I61" s="141">
        <f>(K61*4)/H61*100</f>
        <v>7.732581554571083</v>
      </c>
      <c r="J61" s="186">
        <v>0.475</v>
      </c>
      <c r="K61" s="186">
        <v>0.48</v>
      </c>
      <c r="L61" s="213">
        <f t="shared" si="1"/>
        <v>1.0526315789473717</v>
      </c>
      <c r="M61" s="69">
        <v>40449</v>
      </c>
      <c r="N61" s="69">
        <v>40451</v>
      </c>
      <c r="O61" s="68">
        <v>40465</v>
      </c>
      <c r="P61" s="69" t="s">
        <v>703</v>
      </c>
      <c r="Q61" s="60"/>
    </row>
    <row r="62" spans="1:17" ht="12.75">
      <c r="A62" s="44" t="s">
        <v>812</v>
      </c>
      <c r="B62" s="10" t="s">
        <v>813</v>
      </c>
      <c r="C62" s="45" t="s">
        <v>52</v>
      </c>
      <c r="D62" s="298">
        <v>13</v>
      </c>
      <c r="E62" s="310">
        <v>200</v>
      </c>
      <c r="F62" s="63" t="s">
        <v>1184</v>
      </c>
      <c r="G62" s="64" t="s">
        <v>1184</v>
      </c>
      <c r="H62" s="220">
        <v>27.91</v>
      </c>
      <c r="I62" s="140">
        <f>(K62*4)/H62*100</f>
        <v>2.8663561447509855</v>
      </c>
      <c r="J62" s="224">
        <v>0.19</v>
      </c>
      <c r="K62" s="185">
        <v>0.2</v>
      </c>
      <c r="L62" s="188">
        <f t="shared" si="1"/>
        <v>5.263157894736836</v>
      </c>
      <c r="M62" s="50">
        <v>40195</v>
      </c>
      <c r="N62" s="50">
        <v>40197</v>
      </c>
      <c r="O62" s="49">
        <v>40212</v>
      </c>
      <c r="P62" s="50" t="s">
        <v>711</v>
      </c>
      <c r="Q62" s="52"/>
    </row>
    <row r="63" spans="1:17" ht="12.75">
      <c r="A63" s="44" t="s">
        <v>176</v>
      </c>
      <c r="B63" s="10" t="s">
        <v>182</v>
      </c>
      <c r="C63" s="45" t="s">
        <v>34</v>
      </c>
      <c r="D63" s="298">
        <v>24</v>
      </c>
      <c r="E63" s="310">
        <v>108</v>
      </c>
      <c r="F63" s="63" t="s">
        <v>1184</v>
      </c>
      <c r="G63" s="64" t="s">
        <v>1184</v>
      </c>
      <c r="H63" s="46">
        <v>31.87</v>
      </c>
      <c r="I63" s="140">
        <f>(K63*4)/H63*100</f>
        <v>4.518355820520865</v>
      </c>
      <c r="J63" s="185">
        <v>0.325</v>
      </c>
      <c r="K63" s="185">
        <v>0.36</v>
      </c>
      <c r="L63" s="140">
        <f t="shared" si="1"/>
        <v>10.769230769230752</v>
      </c>
      <c r="M63" s="50">
        <v>40434</v>
      </c>
      <c r="N63" s="50">
        <v>40436</v>
      </c>
      <c r="O63" s="49">
        <v>40451</v>
      </c>
      <c r="P63" s="50" t="s">
        <v>651</v>
      </c>
      <c r="Q63" s="52"/>
    </row>
    <row r="64" spans="1:17" ht="12.75">
      <c r="A64" s="44" t="s">
        <v>270</v>
      </c>
      <c r="B64" s="10" t="s">
        <v>271</v>
      </c>
      <c r="C64" s="45" t="s">
        <v>38</v>
      </c>
      <c r="D64" s="298">
        <v>22</v>
      </c>
      <c r="E64" s="310">
        <v>114</v>
      </c>
      <c r="F64" s="63" t="s">
        <v>1184</v>
      </c>
      <c r="G64" s="64" t="s">
        <v>1184</v>
      </c>
      <c r="H64" s="46">
        <v>15.08</v>
      </c>
      <c r="I64" s="140">
        <f>(K64*4)/H64*100</f>
        <v>5.039787798408488</v>
      </c>
      <c r="J64" s="185">
        <v>0.18</v>
      </c>
      <c r="K64" s="185">
        <v>0.19</v>
      </c>
      <c r="L64" s="140">
        <f t="shared" si="1"/>
        <v>5.555555555555558</v>
      </c>
      <c r="M64" s="96">
        <v>40028</v>
      </c>
      <c r="N64" s="96">
        <v>40030</v>
      </c>
      <c r="O64" s="95">
        <v>40044</v>
      </c>
      <c r="P64" s="50" t="s">
        <v>702</v>
      </c>
      <c r="Q64" s="52"/>
    </row>
    <row r="65" spans="1:17" ht="12.75">
      <c r="A65" s="44" t="s">
        <v>510</v>
      </c>
      <c r="B65" s="10" t="s">
        <v>511</v>
      </c>
      <c r="C65" s="45" t="s">
        <v>33</v>
      </c>
      <c r="D65" s="298">
        <v>16</v>
      </c>
      <c r="E65" s="310">
        <v>165</v>
      </c>
      <c r="F65" s="63" t="s">
        <v>1184</v>
      </c>
      <c r="G65" s="64" t="s">
        <v>1184</v>
      </c>
      <c r="H65" s="46">
        <v>19.94</v>
      </c>
      <c r="I65" s="140">
        <f>(K65*4)/H65*100</f>
        <v>4.112337011033099</v>
      </c>
      <c r="J65" s="185">
        <v>0.2</v>
      </c>
      <c r="K65" s="185">
        <v>0.205</v>
      </c>
      <c r="L65" s="140">
        <f t="shared" si="1"/>
        <v>2.499999999999991</v>
      </c>
      <c r="M65" s="50">
        <v>40191</v>
      </c>
      <c r="N65" s="50">
        <v>40193</v>
      </c>
      <c r="O65" s="49">
        <v>40225</v>
      </c>
      <c r="P65" s="50" t="s">
        <v>705</v>
      </c>
      <c r="Q65" s="52"/>
    </row>
    <row r="66" spans="1:17" ht="12.75">
      <c r="A66" s="44" t="s">
        <v>798</v>
      </c>
      <c r="B66" s="10" t="s">
        <v>799</v>
      </c>
      <c r="C66" s="45" t="s">
        <v>34</v>
      </c>
      <c r="D66" s="298">
        <v>13</v>
      </c>
      <c r="E66" s="310">
        <v>196</v>
      </c>
      <c r="F66" s="85" t="s">
        <v>134</v>
      </c>
      <c r="G66" s="76" t="s">
        <v>134</v>
      </c>
      <c r="H66" s="220">
        <v>25.23</v>
      </c>
      <c r="I66" s="140">
        <f>(K66*4)/H66*100</f>
        <v>2.140309155766944</v>
      </c>
      <c r="J66" s="224">
        <v>0.125</v>
      </c>
      <c r="K66" s="185">
        <v>0.135</v>
      </c>
      <c r="L66" s="141">
        <f t="shared" si="1"/>
        <v>8.000000000000007</v>
      </c>
      <c r="M66" s="180">
        <v>40085</v>
      </c>
      <c r="N66" s="180">
        <v>40087</v>
      </c>
      <c r="O66" s="179">
        <v>40100</v>
      </c>
      <c r="P66" s="50" t="s">
        <v>703</v>
      </c>
      <c r="Q66" s="52"/>
    </row>
    <row r="67" spans="1:17" ht="12.75">
      <c r="A67" s="34" t="s">
        <v>202</v>
      </c>
      <c r="B67" s="17" t="s">
        <v>203</v>
      </c>
      <c r="C67" s="35" t="s">
        <v>58</v>
      </c>
      <c r="D67" s="297">
        <v>24</v>
      </c>
      <c r="E67" s="303">
        <v>104</v>
      </c>
      <c r="F67" s="61" t="s">
        <v>1184</v>
      </c>
      <c r="G67" s="62" t="s">
        <v>1184</v>
      </c>
      <c r="H67" s="37">
        <v>35.22</v>
      </c>
      <c r="I67" s="188">
        <f>(K67*4)/H67*100</f>
        <v>5.281090289608178</v>
      </c>
      <c r="J67" s="189">
        <v>0.46</v>
      </c>
      <c r="K67" s="189">
        <v>0.465</v>
      </c>
      <c r="L67" s="264">
        <f t="shared" si="1"/>
        <v>1.0869565217391353</v>
      </c>
      <c r="M67" s="41">
        <v>40218</v>
      </c>
      <c r="N67" s="41">
        <v>40220</v>
      </c>
      <c r="O67" s="40">
        <v>40232</v>
      </c>
      <c r="P67" s="41" t="s">
        <v>707</v>
      </c>
      <c r="Q67" s="43"/>
    </row>
    <row r="68" spans="1:17" ht="12.75">
      <c r="A68" s="44" t="s">
        <v>391</v>
      </c>
      <c r="B68" s="10" t="s">
        <v>392</v>
      </c>
      <c r="C68" s="45" t="s">
        <v>38</v>
      </c>
      <c r="D68" s="298">
        <v>15</v>
      </c>
      <c r="E68" s="304">
        <v>183</v>
      </c>
      <c r="F68" s="85" t="s">
        <v>134</v>
      </c>
      <c r="G68" s="76" t="s">
        <v>134</v>
      </c>
      <c r="H68" s="140">
        <v>38</v>
      </c>
      <c r="I68" s="140">
        <f>(K68*4)/H68*100</f>
        <v>2.4210526315789473</v>
      </c>
      <c r="J68" s="185">
        <v>0.22</v>
      </c>
      <c r="K68" s="185">
        <v>0.23</v>
      </c>
      <c r="L68" s="140">
        <f t="shared" si="1"/>
        <v>4.545454545454541</v>
      </c>
      <c r="M68" s="50">
        <v>40275</v>
      </c>
      <c r="N68" s="50">
        <v>40277</v>
      </c>
      <c r="O68" s="49">
        <v>40288</v>
      </c>
      <c r="P68" s="50" t="s">
        <v>709</v>
      </c>
      <c r="Q68" s="52" t="s">
        <v>517</v>
      </c>
    </row>
    <row r="69" spans="1:17" ht="12.75">
      <c r="A69" s="44" t="s">
        <v>1254</v>
      </c>
      <c r="B69" s="10" t="s">
        <v>1255</v>
      </c>
      <c r="C69" s="45" t="s">
        <v>56</v>
      </c>
      <c r="D69" s="298">
        <v>16</v>
      </c>
      <c r="E69" s="304">
        <v>158</v>
      </c>
      <c r="F69" s="63" t="s">
        <v>1159</v>
      </c>
      <c r="G69" s="64" t="s">
        <v>1159</v>
      </c>
      <c r="H69" s="46">
        <v>26.01</v>
      </c>
      <c r="I69" s="140">
        <f>(K69*4)/H69*100</f>
        <v>2.3068050749711646</v>
      </c>
      <c r="J69" s="185">
        <v>0.12</v>
      </c>
      <c r="K69" s="185">
        <v>0.15</v>
      </c>
      <c r="L69" s="140">
        <f t="shared" si="1"/>
        <v>25</v>
      </c>
      <c r="M69" s="96">
        <v>39524</v>
      </c>
      <c r="N69" s="96">
        <v>39526</v>
      </c>
      <c r="O69" s="95">
        <v>39540</v>
      </c>
      <c r="P69" s="50" t="s">
        <v>694</v>
      </c>
      <c r="Q69" s="52"/>
    </row>
    <row r="70" spans="1:17" ht="12.75">
      <c r="A70" s="44" t="s">
        <v>832</v>
      </c>
      <c r="B70" s="10" t="s">
        <v>833</v>
      </c>
      <c r="C70" s="45" t="s">
        <v>38</v>
      </c>
      <c r="D70" s="298">
        <v>12</v>
      </c>
      <c r="E70" s="304">
        <v>207</v>
      </c>
      <c r="F70" s="63" t="s">
        <v>1184</v>
      </c>
      <c r="G70" s="64" t="s">
        <v>1159</v>
      </c>
      <c r="H70" s="220">
        <v>11.53</v>
      </c>
      <c r="I70" s="140">
        <f>(K70*4)/H70*100</f>
        <v>5.203816131830009</v>
      </c>
      <c r="J70" s="224">
        <v>0.14</v>
      </c>
      <c r="K70" s="185">
        <v>0.15</v>
      </c>
      <c r="L70" s="140">
        <f t="shared" si="1"/>
        <v>7.14285714285714</v>
      </c>
      <c r="M70" s="96">
        <v>39939</v>
      </c>
      <c r="N70" s="96">
        <v>39941</v>
      </c>
      <c r="O70" s="95">
        <v>39963</v>
      </c>
      <c r="P70" s="50" t="s">
        <v>696</v>
      </c>
      <c r="Q70" s="52"/>
    </row>
    <row r="71" spans="1:17" ht="12.75">
      <c r="A71" s="53" t="s">
        <v>210</v>
      </c>
      <c r="B71" s="54" t="s">
        <v>211</v>
      </c>
      <c r="C71" s="55" t="s">
        <v>56</v>
      </c>
      <c r="D71" s="299">
        <v>18</v>
      </c>
      <c r="E71" s="305">
        <v>140</v>
      </c>
      <c r="F71" s="65" t="s">
        <v>1184</v>
      </c>
      <c r="G71" s="67" t="s">
        <v>1184</v>
      </c>
      <c r="H71" s="56">
        <v>36.88</v>
      </c>
      <c r="I71" s="141">
        <f>(K71*4)/H71*100</f>
        <v>1.1822125813449023</v>
      </c>
      <c r="J71" s="186">
        <v>0.095</v>
      </c>
      <c r="K71" s="186">
        <v>0.109</v>
      </c>
      <c r="L71" s="141">
        <f aca="true" t="shared" si="2" ref="L71:L102">((K71/J71)-1)*100</f>
        <v>14.73684210526316</v>
      </c>
      <c r="M71" s="69">
        <v>40330</v>
      </c>
      <c r="N71" s="69">
        <v>40332</v>
      </c>
      <c r="O71" s="68">
        <v>40360</v>
      </c>
      <c r="P71" s="69" t="s">
        <v>652</v>
      </c>
      <c r="Q71" s="60" t="s">
        <v>208</v>
      </c>
    </row>
    <row r="72" spans="1:17" ht="12.75">
      <c r="A72" s="44" t="s">
        <v>402</v>
      </c>
      <c r="B72" s="10" t="s">
        <v>403</v>
      </c>
      <c r="C72" s="45" t="s">
        <v>580</v>
      </c>
      <c r="D72" s="298">
        <v>10</v>
      </c>
      <c r="E72" s="310">
        <v>233</v>
      </c>
      <c r="F72" s="85" t="s">
        <v>134</v>
      </c>
      <c r="G72" s="76" t="s">
        <v>134</v>
      </c>
      <c r="H72" s="220">
        <v>37.24</v>
      </c>
      <c r="I72" s="140">
        <f>(K72*4)/H72*100</f>
        <v>7.572502685284639</v>
      </c>
      <c r="J72" s="224">
        <v>0.695</v>
      </c>
      <c r="K72" s="185">
        <v>0.705</v>
      </c>
      <c r="L72" s="264">
        <f t="shared" si="2"/>
        <v>1.4388489208633004</v>
      </c>
      <c r="M72" s="50">
        <v>40394</v>
      </c>
      <c r="N72" s="50">
        <v>40396</v>
      </c>
      <c r="O72" s="49">
        <v>40403</v>
      </c>
      <c r="P72" s="50" t="s">
        <v>656</v>
      </c>
      <c r="Q72" s="52"/>
    </row>
    <row r="73" spans="1:17" ht="12.75">
      <c r="A73" s="44" t="s">
        <v>534</v>
      </c>
      <c r="B73" s="10" t="s">
        <v>535</v>
      </c>
      <c r="C73" s="45" t="s">
        <v>730</v>
      </c>
      <c r="D73" s="298">
        <v>15</v>
      </c>
      <c r="E73" s="310">
        <v>185</v>
      </c>
      <c r="F73" s="63" t="s">
        <v>1159</v>
      </c>
      <c r="G73" s="64" t="s">
        <v>1159</v>
      </c>
      <c r="H73" s="46">
        <v>123.13</v>
      </c>
      <c r="I73" s="140">
        <f>(K73*4)/H73*100</f>
        <v>2.111589377081134</v>
      </c>
      <c r="J73" s="185">
        <v>0.55</v>
      </c>
      <c r="K73" s="185">
        <v>0.65</v>
      </c>
      <c r="L73" s="140">
        <f t="shared" si="2"/>
        <v>18.181818181818166</v>
      </c>
      <c r="M73" s="50">
        <v>40304</v>
      </c>
      <c r="N73" s="50">
        <v>40308</v>
      </c>
      <c r="O73" s="49">
        <v>40339</v>
      </c>
      <c r="P73" s="50" t="s">
        <v>654</v>
      </c>
      <c r="Q73" s="52"/>
    </row>
    <row r="74" spans="1:17" ht="12.75">
      <c r="A74" s="44" t="s">
        <v>854</v>
      </c>
      <c r="B74" s="10" t="s">
        <v>855</v>
      </c>
      <c r="C74" s="45" t="s">
        <v>79</v>
      </c>
      <c r="D74" s="298">
        <v>11</v>
      </c>
      <c r="E74" s="310">
        <v>224</v>
      </c>
      <c r="F74" s="63" t="s">
        <v>1184</v>
      </c>
      <c r="G74" s="64" t="s">
        <v>1159</v>
      </c>
      <c r="H74" s="220">
        <v>58.48</v>
      </c>
      <c r="I74" s="140">
        <f>(K74*4)/H74*100</f>
        <v>2.735978112175103</v>
      </c>
      <c r="J74" s="224">
        <v>0.35</v>
      </c>
      <c r="K74" s="185">
        <v>0.4</v>
      </c>
      <c r="L74" s="140">
        <f t="shared" si="2"/>
        <v>14.285714285714302</v>
      </c>
      <c r="M74" s="50">
        <v>40310</v>
      </c>
      <c r="N74" s="50">
        <v>40312</v>
      </c>
      <c r="O74" s="49">
        <v>40330</v>
      </c>
      <c r="P74" s="50" t="s">
        <v>659</v>
      </c>
      <c r="Q74" s="52"/>
    </row>
    <row r="75" spans="1:17" ht="12.75">
      <c r="A75" s="44" t="s">
        <v>902</v>
      </c>
      <c r="B75" s="10" t="s">
        <v>903</v>
      </c>
      <c r="C75" s="45" t="s">
        <v>33</v>
      </c>
      <c r="D75" s="298">
        <v>18</v>
      </c>
      <c r="E75" s="310">
        <v>136</v>
      </c>
      <c r="F75" s="85" t="s">
        <v>134</v>
      </c>
      <c r="G75" s="76" t="s">
        <v>134</v>
      </c>
      <c r="H75" s="140">
        <v>23.53</v>
      </c>
      <c r="I75" s="140">
        <f>(K75*4)/H75*100</f>
        <v>1.6149596260093497</v>
      </c>
      <c r="J75" s="185">
        <v>0.085</v>
      </c>
      <c r="K75" s="185">
        <v>0.095</v>
      </c>
      <c r="L75" s="140">
        <f t="shared" si="2"/>
        <v>11.764705882352944</v>
      </c>
      <c r="M75" s="50">
        <v>40231</v>
      </c>
      <c r="N75" s="50">
        <v>40233</v>
      </c>
      <c r="O75" s="49">
        <v>40246</v>
      </c>
      <c r="P75" s="50" t="s">
        <v>713</v>
      </c>
      <c r="Q75" s="52" t="s">
        <v>206</v>
      </c>
    </row>
    <row r="76" spans="1:17" ht="12.75">
      <c r="A76" s="44" t="s">
        <v>934</v>
      </c>
      <c r="B76" s="10" t="s">
        <v>935</v>
      </c>
      <c r="C76" s="45" t="s">
        <v>76</v>
      </c>
      <c r="D76" s="298">
        <v>17</v>
      </c>
      <c r="E76" s="310">
        <v>154</v>
      </c>
      <c r="F76" s="85" t="s">
        <v>134</v>
      </c>
      <c r="G76" s="76" t="s">
        <v>134</v>
      </c>
      <c r="H76" s="140">
        <v>35.59</v>
      </c>
      <c r="I76" s="140">
        <f>(K76*4)/H76*100</f>
        <v>1.7982579376229275</v>
      </c>
      <c r="J76" s="185">
        <v>0.14</v>
      </c>
      <c r="K76" s="185">
        <v>0.16</v>
      </c>
      <c r="L76" s="141">
        <f t="shared" si="2"/>
        <v>14.28571428571428</v>
      </c>
      <c r="M76" s="50">
        <v>40361</v>
      </c>
      <c r="N76" s="50">
        <v>40365</v>
      </c>
      <c r="O76" s="49">
        <v>40373</v>
      </c>
      <c r="P76" s="50" t="s">
        <v>703</v>
      </c>
      <c r="Q76" s="52" t="s">
        <v>278</v>
      </c>
    </row>
    <row r="77" spans="1:17" ht="12.75">
      <c r="A77" s="34" t="s">
        <v>774</v>
      </c>
      <c r="B77" s="17" t="s">
        <v>775</v>
      </c>
      <c r="C77" s="35" t="s">
        <v>580</v>
      </c>
      <c r="D77" s="297">
        <v>14</v>
      </c>
      <c r="E77" s="303">
        <v>192</v>
      </c>
      <c r="F77" s="127" t="s">
        <v>134</v>
      </c>
      <c r="G77" s="77" t="s">
        <v>134</v>
      </c>
      <c r="H77" s="92">
        <v>67.01</v>
      </c>
      <c r="I77" s="188">
        <f>(K77*4)/H77*100</f>
        <v>6.506491568422623</v>
      </c>
      <c r="J77" s="226">
        <v>1.07</v>
      </c>
      <c r="K77" s="189">
        <v>1.09</v>
      </c>
      <c r="L77" s="264">
        <f t="shared" si="2"/>
        <v>1.869158878504673</v>
      </c>
      <c r="M77" s="41">
        <v>40387</v>
      </c>
      <c r="N77" s="41">
        <v>40389</v>
      </c>
      <c r="O77" s="40">
        <v>40403</v>
      </c>
      <c r="P77" s="41" t="s">
        <v>656</v>
      </c>
      <c r="Q77" s="43"/>
    </row>
    <row r="78" spans="1:17" ht="12.75">
      <c r="A78" s="44" t="s">
        <v>780</v>
      </c>
      <c r="B78" s="10" t="s">
        <v>781</v>
      </c>
      <c r="C78" s="45" t="s">
        <v>38</v>
      </c>
      <c r="D78" s="298">
        <v>13</v>
      </c>
      <c r="E78" s="304">
        <v>194</v>
      </c>
      <c r="F78" s="63" t="s">
        <v>1184</v>
      </c>
      <c r="G78" s="64" t="s">
        <v>1184</v>
      </c>
      <c r="H78" s="220">
        <v>18.52</v>
      </c>
      <c r="I78" s="140">
        <f>(K78*4)/H78*100</f>
        <v>3.3477321814254863</v>
      </c>
      <c r="J78" s="224">
        <v>0.14</v>
      </c>
      <c r="K78" s="185">
        <v>0.155</v>
      </c>
      <c r="L78" s="140">
        <f t="shared" si="2"/>
        <v>10.714285714285698</v>
      </c>
      <c r="M78" s="96">
        <v>39561</v>
      </c>
      <c r="N78" s="96">
        <v>39563</v>
      </c>
      <c r="O78" s="95">
        <v>39573</v>
      </c>
      <c r="P78" s="50" t="s">
        <v>695</v>
      </c>
      <c r="Q78" s="52"/>
    </row>
    <row r="79" spans="1:17" ht="12.75">
      <c r="A79" s="44" t="s">
        <v>147</v>
      </c>
      <c r="B79" s="10" t="s">
        <v>155</v>
      </c>
      <c r="C79" s="45" t="s">
        <v>52</v>
      </c>
      <c r="D79" s="298">
        <v>15</v>
      </c>
      <c r="E79" s="304">
        <v>179</v>
      </c>
      <c r="F79" s="63" t="s">
        <v>1184</v>
      </c>
      <c r="G79" s="64" t="s">
        <v>1184</v>
      </c>
      <c r="H79" s="140">
        <v>49.56</v>
      </c>
      <c r="I79" s="140">
        <f>(K79*4)/H79*100</f>
        <v>2.2598870056497176</v>
      </c>
      <c r="J79" s="185">
        <v>0.27</v>
      </c>
      <c r="K79" s="185">
        <v>0.28</v>
      </c>
      <c r="L79" s="140">
        <f t="shared" si="2"/>
        <v>3.703703703703698</v>
      </c>
      <c r="M79" s="50">
        <v>40176</v>
      </c>
      <c r="N79" s="50">
        <v>40178</v>
      </c>
      <c r="O79" s="49">
        <v>40193</v>
      </c>
      <c r="P79" s="50" t="s">
        <v>665</v>
      </c>
      <c r="Q79" s="265"/>
    </row>
    <row r="80" spans="1:17" ht="12.75">
      <c r="A80" s="44" t="s">
        <v>904</v>
      </c>
      <c r="B80" s="10" t="s">
        <v>905</v>
      </c>
      <c r="C80" s="45" t="s">
        <v>730</v>
      </c>
      <c r="D80" s="298">
        <v>18</v>
      </c>
      <c r="E80" s="304">
        <v>135</v>
      </c>
      <c r="F80" s="85" t="s">
        <v>134</v>
      </c>
      <c r="G80" s="76" t="s">
        <v>134</v>
      </c>
      <c r="H80" s="140">
        <v>28.62</v>
      </c>
      <c r="I80" s="140">
        <f>(K80*4)/H80*100</f>
        <v>3.2145352900069883</v>
      </c>
      <c r="J80" s="185">
        <v>0.22</v>
      </c>
      <c r="K80" s="185">
        <v>0.23</v>
      </c>
      <c r="L80" s="140">
        <f t="shared" si="2"/>
        <v>4.545454545454541</v>
      </c>
      <c r="M80" s="50">
        <v>40219</v>
      </c>
      <c r="N80" s="50">
        <v>40221</v>
      </c>
      <c r="O80" s="49">
        <v>40233</v>
      </c>
      <c r="P80" s="50" t="s">
        <v>712</v>
      </c>
      <c r="Q80" s="52"/>
    </row>
    <row r="81" spans="1:17" ht="12.75">
      <c r="A81" s="53" t="s">
        <v>1380</v>
      </c>
      <c r="B81" s="54" t="s">
        <v>1381</v>
      </c>
      <c r="C81" s="55" t="s">
        <v>580</v>
      </c>
      <c r="D81" s="299">
        <v>10</v>
      </c>
      <c r="E81" s="305">
        <v>234</v>
      </c>
      <c r="F81" s="100" t="s">
        <v>134</v>
      </c>
      <c r="G81" s="101" t="s">
        <v>134</v>
      </c>
      <c r="H81" s="261">
        <v>48.46</v>
      </c>
      <c r="I81" s="141">
        <f>(K81*4)/H81*100</f>
        <v>6.046223689640941</v>
      </c>
      <c r="J81" s="262">
        <v>0.72</v>
      </c>
      <c r="K81" s="186">
        <v>0.7325</v>
      </c>
      <c r="L81" s="213">
        <f t="shared" si="2"/>
        <v>1.736111111111116</v>
      </c>
      <c r="M81" s="69">
        <v>40394</v>
      </c>
      <c r="N81" s="69">
        <v>40396</v>
      </c>
      <c r="O81" s="68">
        <v>40403</v>
      </c>
      <c r="P81" s="69" t="s">
        <v>656</v>
      </c>
      <c r="Q81" s="60"/>
    </row>
    <row r="82" spans="1:17" ht="12.75">
      <c r="A82" s="34" t="s">
        <v>345</v>
      </c>
      <c r="B82" s="17" t="s">
        <v>346</v>
      </c>
      <c r="C82" s="288" t="s">
        <v>731</v>
      </c>
      <c r="D82" s="297">
        <v>16</v>
      </c>
      <c r="E82" s="310">
        <v>160</v>
      </c>
      <c r="F82" s="127" t="s">
        <v>134</v>
      </c>
      <c r="G82" s="77" t="s">
        <v>134</v>
      </c>
      <c r="H82" s="188">
        <v>73.2</v>
      </c>
      <c r="I82" s="188">
        <f>(K82*4)/H82*100</f>
        <v>2.185792349726776</v>
      </c>
      <c r="J82" s="189">
        <v>0.345</v>
      </c>
      <c r="K82" s="189">
        <v>0.4</v>
      </c>
      <c r="L82" s="188">
        <f t="shared" si="2"/>
        <v>15.942028985507273</v>
      </c>
      <c r="M82" s="148">
        <v>39687</v>
      </c>
      <c r="N82" s="148">
        <v>39685</v>
      </c>
      <c r="O82" s="147">
        <v>39721</v>
      </c>
      <c r="P82" s="41" t="s">
        <v>651</v>
      </c>
      <c r="Q82" s="43"/>
    </row>
    <row r="83" spans="1:17" ht="12.75">
      <c r="A83" s="44" t="s">
        <v>987</v>
      </c>
      <c r="B83" s="10" t="s">
        <v>988</v>
      </c>
      <c r="C83" s="45" t="s">
        <v>51</v>
      </c>
      <c r="D83" s="298">
        <v>15</v>
      </c>
      <c r="E83" s="310">
        <v>177</v>
      </c>
      <c r="F83" s="85" t="s">
        <v>134</v>
      </c>
      <c r="G83" s="76" t="s">
        <v>134</v>
      </c>
      <c r="H83" s="140">
        <v>31.48</v>
      </c>
      <c r="I83" s="140">
        <f>(K83*4)/H83*100</f>
        <v>0.8894536213468869</v>
      </c>
      <c r="J83" s="185">
        <v>0.065</v>
      </c>
      <c r="K83" s="185">
        <v>0.07</v>
      </c>
      <c r="L83" s="140">
        <f t="shared" si="2"/>
        <v>7.692307692307709</v>
      </c>
      <c r="M83" s="50">
        <v>40115</v>
      </c>
      <c r="N83" s="50">
        <v>40119</v>
      </c>
      <c r="O83" s="49">
        <v>40133</v>
      </c>
      <c r="P83" s="50" t="s">
        <v>705</v>
      </c>
      <c r="Q83" s="52"/>
    </row>
    <row r="84" spans="1:17" ht="12.75">
      <c r="A84" s="44" t="s">
        <v>204</v>
      </c>
      <c r="B84" s="10" t="s">
        <v>205</v>
      </c>
      <c r="C84" s="45" t="s">
        <v>79</v>
      </c>
      <c r="D84" s="298">
        <v>24</v>
      </c>
      <c r="E84" s="310">
        <v>103</v>
      </c>
      <c r="F84" s="63" t="s">
        <v>1184</v>
      </c>
      <c r="G84" s="64" t="s">
        <v>1184</v>
      </c>
      <c r="H84" s="46">
        <v>39.87</v>
      </c>
      <c r="I84" s="140">
        <f>(K84*4)/H84*100</f>
        <v>2.608477552044144</v>
      </c>
      <c r="J84" s="185">
        <v>0.24</v>
      </c>
      <c r="K84" s="185">
        <v>0.26</v>
      </c>
      <c r="L84" s="140">
        <f t="shared" si="2"/>
        <v>8.333333333333348</v>
      </c>
      <c r="M84" s="182">
        <v>40176</v>
      </c>
      <c r="N84" s="182">
        <v>40178</v>
      </c>
      <c r="O84" s="183">
        <v>40193</v>
      </c>
      <c r="P84" s="50" t="s">
        <v>665</v>
      </c>
      <c r="Q84" s="52"/>
    </row>
    <row r="85" spans="1:17" ht="12.75">
      <c r="A85" s="44" t="s">
        <v>906</v>
      </c>
      <c r="B85" s="10" t="s">
        <v>907</v>
      </c>
      <c r="C85" s="45" t="s">
        <v>33</v>
      </c>
      <c r="D85" s="298">
        <v>18</v>
      </c>
      <c r="E85" s="310">
        <v>137</v>
      </c>
      <c r="F85" s="85" t="s">
        <v>134</v>
      </c>
      <c r="G85" s="76" t="s">
        <v>134</v>
      </c>
      <c r="H85" s="140">
        <v>20.09</v>
      </c>
      <c r="I85" s="140">
        <f>(K85*4)/H85*100</f>
        <v>4.479840716774515</v>
      </c>
      <c r="J85" s="185">
        <v>0.22</v>
      </c>
      <c r="K85" s="185">
        <v>0.225</v>
      </c>
      <c r="L85" s="140">
        <f t="shared" si="2"/>
        <v>2.2727272727272707</v>
      </c>
      <c r="M85" s="50">
        <v>40282</v>
      </c>
      <c r="N85" s="50">
        <v>40284</v>
      </c>
      <c r="O85" s="49">
        <v>40298</v>
      </c>
      <c r="P85" s="50" t="s">
        <v>658</v>
      </c>
      <c r="Q85" s="52"/>
    </row>
    <row r="86" spans="1:17" ht="12.75">
      <c r="A86" s="53" t="s">
        <v>881</v>
      </c>
      <c r="B86" s="54" t="s">
        <v>888</v>
      </c>
      <c r="C86" s="55" t="s">
        <v>55</v>
      </c>
      <c r="D86" s="299">
        <v>19</v>
      </c>
      <c r="E86" s="310">
        <v>127</v>
      </c>
      <c r="F86" s="65" t="s">
        <v>1184</v>
      </c>
      <c r="G86" s="67" t="s">
        <v>1184</v>
      </c>
      <c r="H86" s="56">
        <v>18.81</v>
      </c>
      <c r="I86" s="141">
        <f>(K86*4)/H86*100</f>
        <v>3.349282296650718</v>
      </c>
      <c r="J86" s="186">
        <v>0.155</v>
      </c>
      <c r="K86" s="186">
        <v>0.1575</v>
      </c>
      <c r="L86" s="213">
        <f t="shared" si="2"/>
        <v>1.6129032258064502</v>
      </c>
      <c r="M86" s="69">
        <v>40155</v>
      </c>
      <c r="N86" s="69">
        <v>40157</v>
      </c>
      <c r="O86" s="68">
        <v>40179</v>
      </c>
      <c r="P86" s="69" t="s">
        <v>652</v>
      </c>
      <c r="Q86" s="60"/>
    </row>
    <row r="87" spans="1:17" ht="12.75">
      <c r="A87" s="34" t="s">
        <v>220</v>
      </c>
      <c r="B87" s="17" t="s">
        <v>221</v>
      </c>
      <c r="C87" s="35" t="s">
        <v>34</v>
      </c>
      <c r="D87" s="297">
        <v>23</v>
      </c>
      <c r="E87" s="303">
        <v>110</v>
      </c>
      <c r="F87" s="127" t="s">
        <v>134</v>
      </c>
      <c r="G87" s="77" t="s">
        <v>134</v>
      </c>
      <c r="H87" s="221">
        <v>39.22</v>
      </c>
      <c r="I87" s="215">
        <f>(K87*4)/H87*100</f>
        <v>6.017338092809791</v>
      </c>
      <c r="J87" s="189">
        <v>0.58</v>
      </c>
      <c r="K87" s="189">
        <v>0.59</v>
      </c>
      <c r="L87" s="264">
        <f t="shared" si="2"/>
        <v>1.724137931034475</v>
      </c>
      <c r="M87" s="219">
        <v>40161</v>
      </c>
      <c r="N87" s="41">
        <v>40163</v>
      </c>
      <c r="O87" s="40">
        <v>40177</v>
      </c>
      <c r="P87" s="41" t="s">
        <v>651</v>
      </c>
      <c r="Q87" s="43"/>
    </row>
    <row r="88" spans="1:17" ht="12.75">
      <c r="A88" s="44" t="s">
        <v>908</v>
      </c>
      <c r="B88" s="10" t="s">
        <v>909</v>
      </c>
      <c r="C88" s="45" t="s">
        <v>76</v>
      </c>
      <c r="D88" s="298">
        <v>17</v>
      </c>
      <c r="E88" s="304">
        <v>148</v>
      </c>
      <c r="F88" s="85" t="s">
        <v>134</v>
      </c>
      <c r="G88" s="76" t="s">
        <v>134</v>
      </c>
      <c r="H88" s="222">
        <v>29.26</v>
      </c>
      <c r="I88" s="216">
        <f>(K88*4)/H88*100</f>
        <v>3.1442241968557756</v>
      </c>
      <c r="J88" s="185">
        <v>0.225</v>
      </c>
      <c r="K88" s="185">
        <v>0.23</v>
      </c>
      <c r="L88" s="140">
        <f t="shared" si="2"/>
        <v>2.2222222222222143</v>
      </c>
      <c r="M88" s="218">
        <v>40233</v>
      </c>
      <c r="N88" s="50">
        <v>40235</v>
      </c>
      <c r="O88" s="49">
        <v>40252</v>
      </c>
      <c r="P88" s="50" t="s">
        <v>660</v>
      </c>
      <c r="Q88" s="52"/>
    </row>
    <row r="89" spans="1:17" ht="12.75">
      <c r="A89" s="44" t="s">
        <v>910</v>
      </c>
      <c r="B89" s="10" t="s">
        <v>911</v>
      </c>
      <c r="C89" s="45" t="s">
        <v>43</v>
      </c>
      <c r="D89" s="298">
        <v>19</v>
      </c>
      <c r="E89" s="304">
        <v>129</v>
      </c>
      <c r="F89" s="63" t="s">
        <v>1159</v>
      </c>
      <c r="G89" s="64" t="s">
        <v>1159</v>
      </c>
      <c r="H89" s="72">
        <v>18.28</v>
      </c>
      <c r="I89" s="216">
        <f>(K89*4)/H89*100</f>
        <v>4.157549234135667</v>
      </c>
      <c r="J89" s="223">
        <v>0.17</v>
      </c>
      <c r="K89" s="185">
        <v>0.19</v>
      </c>
      <c r="L89" s="140">
        <f t="shared" si="2"/>
        <v>11.764705882352944</v>
      </c>
      <c r="M89" s="49">
        <v>40206</v>
      </c>
      <c r="N89" s="50">
        <v>40210</v>
      </c>
      <c r="O89" s="49">
        <v>40220</v>
      </c>
      <c r="P89" s="50" t="s">
        <v>669</v>
      </c>
      <c r="Q89" s="52"/>
    </row>
    <row r="90" spans="1:17" ht="12.75">
      <c r="A90" s="146" t="s">
        <v>1382</v>
      </c>
      <c r="B90" s="10" t="s">
        <v>1383</v>
      </c>
      <c r="C90" s="45" t="s">
        <v>154</v>
      </c>
      <c r="D90" s="298">
        <v>10</v>
      </c>
      <c r="E90" s="304">
        <v>240</v>
      </c>
      <c r="F90" s="63" t="s">
        <v>1159</v>
      </c>
      <c r="G90" s="64" t="s">
        <v>1159</v>
      </c>
      <c r="H90" s="222">
        <v>52.65</v>
      </c>
      <c r="I90" s="216">
        <f>(K90*4)/H90*100</f>
        <v>2.127255460588794</v>
      </c>
      <c r="J90" s="223">
        <v>0.265</v>
      </c>
      <c r="K90" s="185">
        <v>0.28</v>
      </c>
      <c r="L90" s="140">
        <f t="shared" si="2"/>
        <v>5.660377358490565</v>
      </c>
      <c r="M90" s="49">
        <v>40457</v>
      </c>
      <c r="N90" s="50">
        <v>40459</v>
      </c>
      <c r="O90" s="49">
        <v>40480</v>
      </c>
      <c r="P90" s="50" t="s">
        <v>710</v>
      </c>
      <c r="Q90" s="52"/>
    </row>
    <row r="91" spans="1:17" ht="12.75">
      <c r="A91" s="53" t="s">
        <v>784</v>
      </c>
      <c r="B91" s="54" t="s">
        <v>785</v>
      </c>
      <c r="C91" s="55" t="s">
        <v>56</v>
      </c>
      <c r="D91" s="299">
        <v>15</v>
      </c>
      <c r="E91" s="305">
        <v>187</v>
      </c>
      <c r="F91" s="100" t="s">
        <v>134</v>
      </c>
      <c r="G91" s="101" t="s">
        <v>134</v>
      </c>
      <c r="H91" s="93">
        <v>53.56</v>
      </c>
      <c r="I91" s="217">
        <f>(K91*4)/H91*100</f>
        <v>2.0537714712471993</v>
      </c>
      <c r="J91" s="57">
        <v>0.25</v>
      </c>
      <c r="K91" s="186">
        <v>0.275</v>
      </c>
      <c r="L91" s="141">
        <f t="shared" si="2"/>
        <v>10.000000000000009</v>
      </c>
      <c r="M91" s="68">
        <v>40402</v>
      </c>
      <c r="N91" s="69">
        <v>40406</v>
      </c>
      <c r="O91" s="68">
        <v>40422</v>
      </c>
      <c r="P91" s="69" t="s">
        <v>659</v>
      </c>
      <c r="Q91" s="60"/>
    </row>
    <row r="92" spans="1:17" ht="12.75">
      <c r="A92" s="44" t="s">
        <v>856</v>
      </c>
      <c r="B92" s="10" t="s">
        <v>857</v>
      </c>
      <c r="C92" s="45" t="s">
        <v>38</v>
      </c>
      <c r="D92" s="298">
        <v>11</v>
      </c>
      <c r="E92" s="310">
        <v>225</v>
      </c>
      <c r="F92" s="85" t="s">
        <v>134</v>
      </c>
      <c r="G92" s="76" t="s">
        <v>134</v>
      </c>
      <c r="H92" s="88">
        <v>23.21</v>
      </c>
      <c r="I92" s="216">
        <f>(K92*2)/H92*100</f>
        <v>3.791469194312796</v>
      </c>
      <c r="J92" s="47">
        <v>0.43</v>
      </c>
      <c r="K92" s="185">
        <v>0.44</v>
      </c>
      <c r="L92" s="140">
        <f t="shared" si="2"/>
        <v>2.3255813953488413</v>
      </c>
      <c r="M92" s="49">
        <v>40318</v>
      </c>
      <c r="N92" s="50">
        <v>40322</v>
      </c>
      <c r="O92" s="49">
        <v>40330</v>
      </c>
      <c r="P92" s="50" t="s">
        <v>722</v>
      </c>
      <c r="Q92" s="190" t="s">
        <v>739</v>
      </c>
    </row>
    <row r="93" spans="1:17" ht="12.75">
      <c r="A93" s="44" t="s">
        <v>879</v>
      </c>
      <c r="B93" s="10" t="s">
        <v>886</v>
      </c>
      <c r="C93" s="45" t="s">
        <v>58</v>
      </c>
      <c r="D93" s="298">
        <v>20</v>
      </c>
      <c r="E93" s="310">
        <v>124</v>
      </c>
      <c r="F93" s="63" t="s">
        <v>1184</v>
      </c>
      <c r="G93" s="64" t="s">
        <v>1184</v>
      </c>
      <c r="H93" s="72">
        <v>24.36</v>
      </c>
      <c r="I93" s="216">
        <f>(K93*4)/H93*100</f>
        <v>6.239737274220033</v>
      </c>
      <c r="J93" s="223">
        <v>0.375</v>
      </c>
      <c r="K93" s="185">
        <v>0.38</v>
      </c>
      <c r="L93" s="212">
        <f t="shared" si="2"/>
        <v>1.333333333333342</v>
      </c>
      <c r="M93" s="49">
        <v>40387</v>
      </c>
      <c r="N93" s="50">
        <v>40389</v>
      </c>
      <c r="O93" s="49">
        <v>40405</v>
      </c>
      <c r="P93" s="50" t="s">
        <v>671</v>
      </c>
      <c r="Q93" s="52"/>
    </row>
    <row r="94" spans="1:17" ht="12.75">
      <c r="A94" s="44" t="s">
        <v>460</v>
      </c>
      <c r="B94" s="10" t="s">
        <v>461</v>
      </c>
      <c r="C94" s="45" t="s">
        <v>55</v>
      </c>
      <c r="D94" s="298">
        <v>15</v>
      </c>
      <c r="E94" s="310">
        <v>178</v>
      </c>
      <c r="F94" s="63" t="s">
        <v>1184</v>
      </c>
      <c r="G94" s="64" t="s">
        <v>1184</v>
      </c>
      <c r="H94" s="72">
        <v>37.21</v>
      </c>
      <c r="I94" s="216">
        <f>(K94*4)/H94*100</f>
        <v>3.6549314700349367</v>
      </c>
      <c r="J94" s="223">
        <v>0.31</v>
      </c>
      <c r="K94" s="185">
        <v>0.34</v>
      </c>
      <c r="L94" s="140">
        <f t="shared" si="2"/>
        <v>9.677419354838722</v>
      </c>
      <c r="M94" s="49">
        <v>40158</v>
      </c>
      <c r="N94" s="50">
        <v>40162</v>
      </c>
      <c r="O94" s="49">
        <v>40182</v>
      </c>
      <c r="P94" s="50" t="s">
        <v>663</v>
      </c>
      <c r="Q94" s="52"/>
    </row>
    <row r="95" spans="1:17" ht="12.75">
      <c r="A95" s="44" t="s">
        <v>262</v>
      </c>
      <c r="B95" s="10" t="s">
        <v>263</v>
      </c>
      <c r="C95" s="45" t="s">
        <v>75</v>
      </c>
      <c r="D95" s="298">
        <v>16</v>
      </c>
      <c r="E95" s="310">
        <v>167</v>
      </c>
      <c r="F95" s="63" t="s">
        <v>1184</v>
      </c>
      <c r="G95" s="64" t="s">
        <v>1184</v>
      </c>
      <c r="H95" s="72">
        <v>53.73</v>
      </c>
      <c r="I95" s="216">
        <f>(K95*4)/H95*100</f>
        <v>3.7223152801042247</v>
      </c>
      <c r="J95" s="223">
        <v>0.4725</v>
      </c>
      <c r="K95" s="185">
        <v>0.5</v>
      </c>
      <c r="L95" s="140">
        <f t="shared" si="2"/>
        <v>5.820105820105836</v>
      </c>
      <c r="M95" s="49">
        <v>40233</v>
      </c>
      <c r="N95" s="50">
        <v>40235</v>
      </c>
      <c r="O95" s="49">
        <v>40252</v>
      </c>
      <c r="P95" s="50" t="s">
        <v>660</v>
      </c>
      <c r="Q95" s="52"/>
    </row>
    <row r="96" spans="1:17" ht="12.75">
      <c r="A96" s="44" t="s">
        <v>844</v>
      </c>
      <c r="B96" s="10" t="s">
        <v>845</v>
      </c>
      <c r="C96" s="45" t="s">
        <v>75</v>
      </c>
      <c r="D96" s="298">
        <v>12</v>
      </c>
      <c r="E96" s="310">
        <v>215</v>
      </c>
      <c r="F96" s="63" t="s">
        <v>1184</v>
      </c>
      <c r="G96" s="64" t="s">
        <v>1159</v>
      </c>
      <c r="H96" s="88">
        <v>28.97</v>
      </c>
      <c r="I96" s="216">
        <f>(K96*4)/H96*100</f>
        <v>3.538142906454953</v>
      </c>
      <c r="J96" s="47">
        <v>0.2375</v>
      </c>
      <c r="K96" s="185">
        <v>0.25625</v>
      </c>
      <c r="L96" s="140">
        <f t="shared" si="2"/>
        <v>7.8947368421052655</v>
      </c>
      <c r="M96" s="49">
        <v>40234</v>
      </c>
      <c r="N96" s="50">
        <v>40238</v>
      </c>
      <c r="O96" s="49">
        <v>40268</v>
      </c>
      <c r="P96" s="50" t="s">
        <v>662</v>
      </c>
      <c r="Q96" s="52"/>
    </row>
    <row r="97" spans="1:17" ht="12.75">
      <c r="A97" s="34" t="s">
        <v>357</v>
      </c>
      <c r="B97" s="17" t="s">
        <v>358</v>
      </c>
      <c r="C97" s="35" t="s">
        <v>38</v>
      </c>
      <c r="D97" s="297">
        <v>12</v>
      </c>
      <c r="E97" s="303">
        <v>213</v>
      </c>
      <c r="F97" s="61" t="s">
        <v>1184</v>
      </c>
      <c r="G97" s="62" t="s">
        <v>1184</v>
      </c>
      <c r="H97" s="91">
        <v>28.6</v>
      </c>
      <c r="I97" s="215">
        <f>(K97*4)/H97*100</f>
        <v>3.9160839160839163</v>
      </c>
      <c r="J97" s="38">
        <v>0.27</v>
      </c>
      <c r="K97" s="189">
        <v>0.28</v>
      </c>
      <c r="L97" s="188">
        <f t="shared" si="2"/>
        <v>3.703703703703698</v>
      </c>
      <c r="M97" s="40">
        <v>40191</v>
      </c>
      <c r="N97" s="41">
        <v>40189</v>
      </c>
      <c r="O97" s="40">
        <v>40210</v>
      </c>
      <c r="P97" s="41" t="s">
        <v>667</v>
      </c>
      <c r="Q97" s="43"/>
    </row>
    <row r="98" spans="1:17" ht="12.75">
      <c r="A98" s="44" t="s">
        <v>810</v>
      </c>
      <c r="B98" s="10" t="s">
        <v>811</v>
      </c>
      <c r="C98" s="45" t="s">
        <v>75</v>
      </c>
      <c r="D98" s="298">
        <v>12</v>
      </c>
      <c r="E98" s="304">
        <v>214</v>
      </c>
      <c r="F98" s="63" t="s">
        <v>1184</v>
      </c>
      <c r="G98" s="64" t="s">
        <v>1159</v>
      </c>
      <c r="H98" s="88">
        <v>38.03</v>
      </c>
      <c r="I98" s="216">
        <f>(K98*4)/H98*100</f>
        <v>4.2072048382855645</v>
      </c>
      <c r="J98" s="47">
        <v>0.375</v>
      </c>
      <c r="K98" s="185">
        <v>0.4</v>
      </c>
      <c r="L98" s="140">
        <f t="shared" si="2"/>
        <v>6.666666666666665</v>
      </c>
      <c r="M98" s="49">
        <v>40184</v>
      </c>
      <c r="N98" s="50">
        <v>40186</v>
      </c>
      <c r="O98" s="49">
        <v>40210</v>
      </c>
      <c r="P98" s="50" t="s">
        <v>667</v>
      </c>
      <c r="Q98" s="52"/>
    </row>
    <row r="99" spans="1:17" ht="12.75">
      <c r="A99" s="44" t="s">
        <v>606</v>
      </c>
      <c r="B99" s="10" t="s">
        <v>607</v>
      </c>
      <c r="C99" s="45" t="s">
        <v>38</v>
      </c>
      <c r="D99" s="298">
        <v>15</v>
      </c>
      <c r="E99" s="304">
        <v>180</v>
      </c>
      <c r="F99" s="63" t="s">
        <v>1184</v>
      </c>
      <c r="G99" s="64" t="s">
        <v>1184</v>
      </c>
      <c r="H99" s="72">
        <v>19.79</v>
      </c>
      <c r="I99" s="216">
        <f>(K99*4)/H99*100</f>
        <v>4.244567963617989</v>
      </c>
      <c r="J99" s="223">
        <v>0.2</v>
      </c>
      <c r="K99" s="185">
        <v>0.21</v>
      </c>
      <c r="L99" s="140">
        <f t="shared" si="2"/>
        <v>4.999999999999982</v>
      </c>
      <c r="M99" s="49">
        <v>40206</v>
      </c>
      <c r="N99" s="50">
        <v>40210</v>
      </c>
      <c r="O99" s="49">
        <v>40219</v>
      </c>
      <c r="P99" s="50" t="s">
        <v>681</v>
      </c>
      <c r="Q99" s="52"/>
    </row>
    <row r="100" spans="1:17" ht="12.75">
      <c r="A100" s="44" t="s">
        <v>816</v>
      </c>
      <c r="B100" s="10" t="s">
        <v>817</v>
      </c>
      <c r="C100" s="45" t="s">
        <v>1066</v>
      </c>
      <c r="D100" s="298">
        <v>13</v>
      </c>
      <c r="E100" s="304">
        <v>201</v>
      </c>
      <c r="F100" s="63" t="s">
        <v>1184</v>
      </c>
      <c r="G100" s="64" t="s">
        <v>1184</v>
      </c>
      <c r="H100" s="88">
        <v>26.66</v>
      </c>
      <c r="I100" s="216">
        <f>(K100*4)/H100*100</f>
        <v>2.6556639159789945</v>
      </c>
      <c r="J100" s="47">
        <v>0.15333333333333335</v>
      </c>
      <c r="K100" s="255">
        <v>0.177</v>
      </c>
      <c r="L100" s="140">
        <f t="shared" si="2"/>
        <v>15.434782608695642</v>
      </c>
      <c r="M100" s="49">
        <v>40248</v>
      </c>
      <c r="N100" s="50">
        <v>40252</v>
      </c>
      <c r="O100" s="49">
        <v>40268</v>
      </c>
      <c r="P100" s="50" t="s">
        <v>662</v>
      </c>
      <c r="Q100" s="52"/>
    </row>
    <row r="101" spans="1:17" ht="12.75">
      <c r="A101" s="53" t="s">
        <v>213</v>
      </c>
      <c r="B101" s="54" t="s">
        <v>214</v>
      </c>
      <c r="C101" s="55" t="s">
        <v>34</v>
      </c>
      <c r="D101" s="299">
        <v>17</v>
      </c>
      <c r="E101" s="305">
        <v>146</v>
      </c>
      <c r="F101" s="100" t="s">
        <v>134</v>
      </c>
      <c r="G101" s="101" t="s">
        <v>134</v>
      </c>
      <c r="H101" s="73">
        <v>74.45</v>
      </c>
      <c r="I101" s="217">
        <f>(K101*4)/H101*100</f>
        <v>2.6863666890530555</v>
      </c>
      <c r="J101" s="227">
        <v>0.47</v>
      </c>
      <c r="K101" s="186">
        <v>0.5</v>
      </c>
      <c r="L101" s="141">
        <f t="shared" si="2"/>
        <v>6.382978723404253</v>
      </c>
      <c r="M101" s="68">
        <v>40226</v>
      </c>
      <c r="N101" s="69">
        <v>40228</v>
      </c>
      <c r="O101" s="68">
        <v>40238</v>
      </c>
      <c r="P101" s="69" t="s">
        <v>659</v>
      </c>
      <c r="Q101" s="60" t="s">
        <v>215</v>
      </c>
    </row>
    <row r="102" spans="1:17" ht="12.75">
      <c r="A102" s="44" t="s">
        <v>880</v>
      </c>
      <c r="B102" s="10" t="s">
        <v>887</v>
      </c>
      <c r="C102" s="45" t="s">
        <v>53</v>
      </c>
      <c r="D102" s="298">
        <v>20</v>
      </c>
      <c r="E102" s="310">
        <v>121</v>
      </c>
      <c r="F102" s="63" t="s">
        <v>1184</v>
      </c>
      <c r="G102" s="64" t="s">
        <v>1184</v>
      </c>
      <c r="H102" s="72">
        <v>24.89</v>
      </c>
      <c r="I102" s="216">
        <f>(K102*4)/H102*100</f>
        <v>4.981920449979912</v>
      </c>
      <c r="J102" s="223">
        <v>0.3</v>
      </c>
      <c r="K102" s="185">
        <v>0.31</v>
      </c>
      <c r="L102" s="140">
        <f t="shared" si="2"/>
        <v>3.3333333333333437</v>
      </c>
      <c r="M102" s="95">
        <v>39659</v>
      </c>
      <c r="N102" s="96">
        <v>39661</v>
      </c>
      <c r="O102" s="95">
        <v>39675</v>
      </c>
      <c r="P102" s="50" t="s">
        <v>671</v>
      </c>
      <c r="Q102" s="52"/>
    </row>
    <row r="103" spans="1:17" ht="12.75">
      <c r="A103" s="44" t="s">
        <v>980</v>
      </c>
      <c r="B103" s="10" t="s">
        <v>979</v>
      </c>
      <c r="C103" s="45" t="s">
        <v>38</v>
      </c>
      <c r="D103" s="298">
        <v>17</v>
      </c>
      <c r="E103" s="310">
        <v>151</v>
      </c>
      <c r="F103" s="63" t="s">
        <v>1184</v>
      </c>
      <c r="G103" s="64" t="s">
        <v>1159</v>
      </c>
      <c r="H103" s="72">
        <v>12.7</v>
      </c>
      <c r="I103" s="216">
        <f>(K103*4)/H103*100</f>
        <v>4.881889763779528</v>
      </c>
      <c r="J103" s="223">
        <v>0.145</v>
      </c>
      <c r="K103" s="185">
        <v>0.155</v>
      </c>
      <c r="L103" s="140">
        <f aca="true" t="shared" si="3" ref="L103:L134">((K103/J103)-1)*100</f>
        <v>6.896551724137945</v>
      </c>
      <c r="M103" s="49">
        <v>40297</v>
      </c>
      <c r="N103" s="50">
        <v>40299</v>
      </c>
      <c r="O103" s="49">
        <v>40313</v>
      </c>
      <c r="P103" s="50" t="s">
        <v>671</v>
      </c>
      <c r="Q103" s="52"/>
    </row>
    <row r="104" spans="1:17" ht="12.75">
      <c r="A104" s="44" t="s">
        <v>848</v>
      </c>
      <c r="B104" s="10" t="s">
        <v>849</v>
      </c>
      <c r="C104" s="45" t="s">
        <v>580</v>
      </c>
      <c r="D104" s="298">
        <v>10</v>
      </c>
      <c r="E104" s="310">
        <v>235</v>
      </c>
      <c r="F104" s="85" t="s">
        <v>134</v>
      </c>
      <c r="G104" s="76" t="s">
        <v>134</v>
      </c>
      <c r="H104" s="88">
        <v>60.04</v>
      </c>
      <c r="I104" s="216">
        <f>(K104*4)/H104*100</f>
        <v>6.279147235176549</v>
      </c>
      <c r="J104" s="47">
        <v>0.935</v>
      </c>
      <c r="K104" s="185">
        <v>0.9425</v>
      </c>
      <c r="L104" s="212">
        <f t="shared" si="3"/>
        <v>0.8021390374331583</v>
      </c>
      <c r="M104" s="49">
        <v>40389</v>
      </c>
      <c r="N104" s="50">
        <v>40393</v>
      </c>
      <c r="O104" s="49">
        <v>40403</v>
      </c>
      <c r="P104" s="50" t="s">
        <v>656</v>
      </c>
      <c r="Q104" s="52"/>
    </row>
    <row r="105" spans="1:17" ht="12.75">
      <c r="A105" s="44" t="s">
        <v>463</v>
      </c>
      <c r="B105" s="10" t="s">
        <v>464</v>
      </c>
      <c r="C105" s="45" t="s">
        <v>61</v>
      </c>
      <c r="D105" s="298">
        <v>15</v>
      </c>
      <c r="E105" s="310">
        <v>181</v>
      </c>
      <c r="F105" s="63" t="s">
        <v>1184</v>
      </c>
      <c r="G105" s="64" t="s">
        <v>1184</v>
      </c>
      <c r="H105" s="72">
        <v>53.33</v>
      </c>
      <c r="I105" s="216">
        <f>(K105*4)/H105*100</f>
        <v>3.0001875117194827</v>
      </c>
      <c r="J105" s="223">
        <v>0.39</v>
      </c>
      <c r="K105" s="185">
        <v>0.4</v>
      </c>
      <c r="L105" s="140">
        <f t="shared" si="3"/>
        <v>2.564102564102577</v>
      </c>
      <c r="M105" s="49">
        <v>40206</v>
      </c>
      <c r="N105" s="50">
        <v>40210</v>
      </c>
      <c r="O105" s="49">
        <v>40225</v>
      </c>
      <c r="P105" s="50" t="s">
        <v>705</v>
      </c>
      <c r="Q105" s="52"/>
    </row>
    <row r="106" spans="1:17" ht="12.75">
      <c r="A106" s="44" t="s">
        <v>912</v>
      </c>
      <c r="B106" s="10" t="s">
        <v>913</v>
      </c>
      <c r="C106" s="45" t="s">
        <v>77</v>
      </c>
      <c r="D106" s="298">
        <v>17</v>
      </c>
      <c r="E106" s="310">
        <v>149</v>
      </c>
      <c r="F106" s="63" t="s">
        <v>1184</v>
      </c>
      <c r="G106" s="64" t="s">
        <v>1184</v>
      </c>
      <c r="H106" s="72">
        <v>86.03</v>
      </c>
      <c r="I106" s="216">
        <f>(K106*4)/H106*100</f>
        <v>2.09229338602813</v>
      </c>
      <c r="J106" s="223">
        <v>0.4</v>
      </c>
      <c r="K106" s="185">
        <v>0.45</v>
      </c>
      <c r="L106" s="140">
        <f t="shared" si="3"/>
        <v>12.5</v>
      </c>
      <c r="M106" s="49">
        <v>40240</v>
      </c>
      <c r="N106" s="50">
        <v>40242</v>
      </c>
      <c r="O106" s="49">
        <v>40252</v>
      </c>
      <c r="P106" s="50" t="s">
        <v>660</v>
      </c>
      <c r="Q106" s="52"/>
    </row>
    <row r="107" spans="1:17" ht="12.75">
      <c r="A107" s="260" t="s">
        <v>507</v>
      </c>
      <c r="B107" s="17" t="s">
        <v>508</v>
      </c>
      <c r="C107" s="35" t="s">
        <v>45</v>
      </c>
      <c r="D107" s="297">
        <v>21</v>
      </c>
      <c r="E107" s="303">
        <v>118</v>
      </c>
      <c r="F107" s="61" t="s">
        <v>1184</v>
      </c>
      <c r="G107" s="62" t="s">
        <v>1184</v>
      </c>
      <c r="H107" s="71">
        <v>42.91</v>
      </c>
      <c r="I107" s="215">
        <f>(K107*4)/H107*100</f>
        <v>5.779538569098112</v>
      </c>
      <c r="J107" s="225">
        <v>0.615</v>
      </c>
      <c r="K107" s="189">
        <v>0.62</v>
      </c>
      <c r="L107" s="264">
        <f t="shared" si="3"/>
        <v>0.8130081300812941</v>
      </c>
      <c r="M107" s="147">
        <v>39821</v>
      </c>
      <c r="N107" s="148">
        <v>39825</v>
      </c>
      <c r="O107" s="147">
        <v>39846</v>
      </c>
      <c r="P107" s="41" t="s">
        <v>700</v>
      </c>
      <c r="Q107" s="43"/>
    </row>
    <row r="108" spans="1:17" ht="12.75">
      <c r="A108" s="44" t="s">
        <v>840</v>
      </c>
      <c r="B108" s="10" t="s">
        <v>841</v>
      </c>
      <c r="C108" s="45" t="s">
        <v>38</v>
      </c>
      <c r="D108" s="298">
        <v>12</v>
      </c>
      <c r="E108" s="304">
        <v>212</v>
      </c>
      <c r="F108" s="63" t="s">
        <v>1184</v>
      </c>
      <c r="G108" s="64" t="s">
        <v>1184</v>
      </c>
      <c r="H108" s="88">
        <v>28.49</v>
      </c>
      <c r="I108" s="216">
        <f>(K108*4)/H108*100</f>
        <v>2.1762021762021764</v>
      </c>
      <c r="J108" s="47">
        <v>0.1375</v>
      </c>
      <c r="K108" s="185">
        <v>0.155</v>
      </c>
      <c r="L108" s="140">
        <f t="shared" si="3"/>
        <v>12.72727272727272</v>
      </c>
      <c r="M108" s="49">
        <v>40163</v>
      </c>
      <c r="N108" s="50">
        <v>40165</v>
      </c>
      <c r="O108" s="49">
        <v>40182</v>
      </c>
      <c r="P108" s="50" t="s">
        <v>663</v>
      </c>
      <c r="Q108" s="52"/>
    </row>
    <row r="109" spans="1:17" ht="12.75">
      <c r="A109" s="44" t="s">
        <v>770</v>
      </c>
      <c r="B109" s="10" t="s">
        <v>771</v>
      </c>
      <c r="C109" s="45" t="s">
        <v>38</v>
      </c>
      <c r="D109" s="298">
        <v>14</v>
      </c>
      <c r="E109" s="304">
        <v>189</v>
      </c>
      <c r="F109" s="63" t="s">
        <v>1184</v>
      </c>
      <c r="G109" s="64" t="s">
        <v>1184</v>
      </c>
      <c r="H109" s="88">
        <v>20.25</v>
      </c>
      <c r="I109" s="216">
        <f>(K109*4)/H109*100</f>
        <v>4.7407407407407405</v>
      </c>
      <c r="J109" s="47">
        <v>0.23</v>
      </c>
      <c r="K109" s="185">
        <v>0.24</v>
      </c>
      <c r="L109" s="140">
        <f t="shared" si="3"/>
        <v>4.347826086956519</v>
      </c>
      <c r="M109" s="95">
        <v>39876</v>
      </c>
      <c r="N109" s="96">
        <v>39878</v>
      </c>
      <c r="O109" s="95">
        <v>39899</v>
      </c>
      <c r="P109" s="50" t="s">
        <v>701</v>
      </c>
      <c r="Q109" s="52"/>
    </row>
    <row r="110" spans="1:17" ht="12.75">
      <c r="A110" s="44" t="s">
        <v>223</v>
      </c>
      <c r="B110" s="10" t="s">
        <v>224</v>
      </c>
      <c r="C110" s="45" t="s">
        <v>51</v>
      </c>
      <c r="D110" s="298">
        <v>24</v>
      </c>
      <c r="E110" s="304">
        <v>105</v>
      </c>
      <c r="F110" s="63" t="s">
        <v>1184</v>
      </c>
      <c r="G110" s="64" t="s">
        <v>1184</v>
      </c>
      <c r="H110" s="72">
        <v>33.71</v>
      </c>
      <c r="I110" s="216">
        <f>(K110*4)/H110*100</f>
        <v>1.8985464253930586</v>
      </c>
      <c r="J110" s="223">
        <v>0.14</v>
      </c>
      <c r="K110" s="185">
        <v>0.16</v>
      </c>
      <c r="L110" s="140">
        <f t="shared" si="3"/>
        <v>14.28571428571428</v>
      </c>
      <c r="M110" s="49">
        <v>40266</v>
      </c>
      <c r="N110" s="50">
        <v>40268</v>
      </c>
      <c r="O110" s="49">
        <v>40283</v>
      </c>
      <c r="P110" s="50" t="s">
        <v>665</v>
      </c>
      <c r="Q110" s="52"/>
    </row>
    <row r="111" spans="1:17" ht="12.75">
      <c r="A111" s="53" t="s">
        <v>914</v>
      </c>
      <c r="B111" s="54" t="s">
        <v>915</v>
      </c>
      <c r="C111" s="55" t="s">
        <v>58</v>
      </c>
      <c r="D111" s="299">
        <v>16</v>
      </c>
      <c r="E111" s="305">
        <v>171</v>
      </c>
      <c r="F111" s="100" t="s">
        <v>134</v>
      </c>
      <c r="G111" s="101" t="s">
        <v>134</v>
      </c>
      <c r="H111" s="214">
        <v>32.59</v>
      </c>
      <c r="I111" s="217">
        <f>(K111*12)/H111*100</f>
        <v>5.27692543725069</v>
      </c>
      <c r="J111" s="227">
        <v>0.143</v>
      </c>
      <c r="K111" s="186">
        <v>0.1433125</v>
      </c>
      <c r="L111" s="213">
        <f t="shared" si="3"/>
        <v>0.21853146853147987</v>
      </c>
      <c r="M111" s="68">
        <v>40267</v>
      </c>
      <c r="N111" s="69">
        <v>40269</v>
      </c>
      <c r="O111" s="68">
        <v>40283</v>
      </c>
      <c r="P111" s="69" t="s">
        <v>724</v>
      </c>
      <c r="Q111" s="228" t="s">
        <v>740</v>
      </c>
    </row>
    <row r="112" spans="1:17" ht="12.75">
      <c r="A112" s="44" t="s">
        <v>217</v>
      </c>
      <c r="B112" s="10" t="s">
        <v>218</v>
      </c>
      <c r="C112" s="45" t="s">
        <v>34</v>
      </c>
      <c r="D112" s="298">
        <v>15</v>
      </c>
      <c r="E112" s="310">
        <v>182</v>
      </c>
      <c r="F112" s="85" t="s">
        <v>134</v>
      </c>
      <c r="G112" s="76" t="s">
        <v>134</v>
      </c>
      <c r="H112" s="72">
        <v>56.79</v>
      </c>
      <c r="I112" s="216">
        <f>(K112*4)/H112*100</f>
        <v>1.7608733932030287</v>
      </c>
      <c r="J112" s="223">
        <v>0.24</v>
      </c>
      <c r="K112" s="185">
        <v>0.25</v>
      </c>
      <c r="L112" s="140">
        <f t="shared" si="3"/>
        <v>4.166666666666674</v>
      </c>
      <c r="M112" s="49">
        <v>40248</v>
      </c>
      <c r="N112" s="50">
        <v>40252</v>
      </c>
      <c r="O112" s="49">
        <v>40268</v>
      </c>
      <c r="P112" s="50" t="s">
        <v>662</v>
      </c>
      <c r="Q112" s="52" t="s">
        <v>215</v>
      </c>
    </row>
    <row r="113" spans="1:17" ht="12.75">
      <c r="A113" s="44" t="s">
        <v>824</v>
      </c>
      <c r="B113" s="10" t="s">
        <v>825</v>
      </c>
      <c r="C113" s="45" t="s">
        <v>38</v>
      </c>
      <c r="D113" s="298">
        <v>12</v>
      </c>
      <c r="E113" s="310">
        <v>218</v>
      </c>
      <c r="F113" s="63" t="s">
        <v>1184</v>
      </c>
      <c r="G113" s="64" t="s">
        <v>1159</v>
      </c>
      <c r="H113" s="88">
        <v>19.42</v>
      </c>
      <c r="I113" s="216">
        <f>(K113*4)/H113*100</f>
        <v>2.9454170957775485</v>
      </c>
      <c r="J113" s="47">
        <v>0.132</v>
      </c>
      <c r="K113" s="185">
        <v>0.143</v>
      </c>
      <c r="L113" s="140">
        <f t="shared" si="3"/>
        <v>8.333333333333325</v>
      </c>
      <c r="M113" s="49">
        <v>40345</v>
      </c>
      <c r="N113" s="50">
        <v>40347</v>
      </c>
      <c r="O113" s="49">
        <v>40375</v>
      </c>
      <c r="P113" s="50" t="s">
        <v>717</v>
      </c>
      <c r="Q113" s="52"/>
    </row>
    <row r="114" spans="1:17" ht="12.75">
      <c r="A114" s="44" t="s">
        <v>916</v>
      </c>
      <c r="B114" s="10" t="s">
        <v>917</v>
      </c>
      <c r="C114" s="45" t="s">
        <v>54</v>
      </c>
      <c r="D114" s="298">
        <v>17</v>
      </c>
      <c r="E114" s="310">
        <v>144</v>
      </c>
      <c r="F114" s="85" t="s">
        <v>134</v>
      </c>
      <c r="G114" s="76" t="s">
        <v>134</v>
      </c>
      <c r="H114" s="222">
        <v>58.08</v>
      </c>
      <c r="I114" s="216">
        <f>(K114*4)/H114*100</f>
        <v>0.6542699724517906</v>
      </c>
      <c r="J114" s="223">
        <v>0.0825</v>
      </c>
      <c r="K114" s="185">
        <v>0.095</v>
      </c>
      <c r="L114" s="140">
        <f t="shared" si="3"/>
        <v>15.151515151515138</v>
      </c>
      <c r="M114" s="49">
        <v>40184</v>
      </c>
      <c r="N114" s="50">
        <v>40186</v>
      </c>
      <c r="O114" s="49">
        <v>40207</v>
      </c>
      <c r="P114" s="50" t="s">
        <v>710</v>
      </c>
      <c r="Q114" s="52"/>
    </row>
    <row r="115" spans="1:17" ht="12.75">
      <c r="A115" s="44" t="s">
        <v>918</v>
      </c>
      <c r="B115" s="10" t="s">
        <v>919</v>
      </c>
      <c r="C115" s="45" t="s">
        <v>732</v>
      </c>
      <c r="D115" s="298">
        <v>16</v>
      </c>
      <c r="E115" s="310">
        <v>168</v>
      </c>
      <c r="F115" s="85" t="s">
        <v>134</v>
      </c>
      <c r="G115" s="76" t="s">
        <v>134</v>
      </c>
      <c r="H115" s="222">
        <v>49.63</v>
      </c>
      <c r="I115" s="216">
        <f>(K115*4)/H115*100</f>
        <v>1.2895426153536167</v>
      </c>
      <c r="J115" s="223">
        <v>0.11</v>
      </c>
      <c r="K115" s="185">
        <v>0.16</v>
      </c>
      <c r="L115" s="140">
        <f t="shared" si="3"/>
        <v>45.45454545454546</v>
      </c>
      <c r="M115" s="49">
        <v>40226</v>
      </c>
      <c r="N115" s="50">
        <v>40228</v>
      </c>
      <c r="O115" s="49">
        <v>40268</v>
      </c>
      <c r="P115" s="50" t="s">
        <v>662</v>
      </c>
      <c r="Q115" s="52"/>
    </row>
    <row r="116" spans="1:17" ht="12.75">
      <c r="A116" s="44" t="s">
        <v>778</v>
      </c>
      <c r="B116" s="10" t="s">
        <v>779</v>
      </c>
      <c r="C116" s="45" t="s">
        <v>38</v>
      </c>
      <c r="D116" s="298">
        <v>19</v>
      </c>
      <c r="E116" s="310">
        <v>126</v>
      </c>
      <c r="F116" s="63" t="s">
        <v>1184</v>
      </c>
      <c r="G116" s="64" t="s">
        <v>1184</v>
      </c>
      <c r="H116" s="88">
        <v>23.71</v>
      </c>
      <c r="I116" s="216">
        <f>(K116*4)/H116*100</f>
        <v>2.8679881906368623</v>
      </c>
      <c r="J116" s="47">
        <v>0.16</v>
      </c>
      <c r="K116" s="185">
        <v>0.17</v>
      </c>
      <c r="L116" s="140">
        <f t="shared" si="3"/>
        <v>6.25</v>
      </c>
      <c r="M116" s="95">
        <v>39520</v>
      </c>
      <c r="N116" s="96">
        <v>39524</v>
      </c>
      <c r="O116" s="95">
        <v>39539</v>
      </c>
      <c r="P116" s="50" t="s">
        <v>652</v>
      </c>
      <c r="Q116" s="52"/>
    </row>
    <row r="117" spans="1:17" ht="12.75">
      <c r="A117" s="34" t="s">
        <v>487</v>
      </c>
      <c r="B117" s="17" t="s">
        <v>488</v>
      </c>
      <c r="C117" s="35" t="s">
        <v>75</v>
      </c>
      <c r="D117" s="297">
        <v>10</v>
      </c>
      <c r="E117" s="303">
        <v>231</v>
      </c>
      <c r="F117" s="61" t="s">
        <v>1184</v>
      </c>
      <c r="G117" s="62" t="s">
        <v>1184</v>
      </c>
      <c r="H117" s="91">
        <v>39.03</v>
      </c>
      <c r="I117" s="215">
        <f>(K117*4)/H117*100</f>
        <v>4.868050217781194</v>
      </c>
      <c r="J117" s="38">
        <v>0.47</v>
      </c>
      <c r="K117" s="189">
        <v>0.475</v>
      </c>
      <c r="L117" s="264">
        <f t="shared" si="3"/>
        <v>1.0638297872340496</v>
      </c>
      <c r="M117" s="40">
        <v>40245</v>
      </c>
      <c r="N117" s="41">
        <v>40247</v>
      </c>
      <c r="O117" s="40">
        <v>40269</v>
      </c>
      <c r="P117" s="41" t="s">
        <v>652</v>
      </c>
      <c r="Q117" s="43"/>
    </row>
    <row r="118" spans="1:17" ht="12.75">
      <c r="A118" s="44" t="s">
        <v>920</v>
      </c>
      <c r="B118" s="10" t="s">
        <v>921</v>
      </c>
      <c r="C118" s="45" t="s">
        <v>53</v>
      </c>
      <c r="D118" s="298">
        <v>18</v>
      </c>
      <c r="E118" s="304">
        <v>139</v>
      </c>
      <c r="F118" s="85" t="s">
        <v>134</v>
      </c>
      <c r="G118" s="76" t="s">
        <v>134</v>
      </c>
      <c r="H118" s="222">
        <v>17.7</v>
      </c>
      <c r="I118" s="216">
        <f>(K118*2)/H118*100</f>
        <v>1.129943502824859</v>
      </c>
      <c r="J118" s="223">
        <v>0.09</v>
      </c>
      <c r="K118" s="185">
        <v>0.1</v>
      </c>
      <c r="L118" s="140">
        <f t="shared" si="3"/>
        <v>11.111111111111116</v>
      </c>
      <c r="M118" s="49">
        <v>40346</v>
      </c>
      <c r="N118" s="50">
        <v>40352</v>
      </c>
      <c r="O118" s="49">
        <v>40357</v>
      </c>
      <c r="P118" s="50" t="s">
        <v>722</v>
      </c>
      <c r="Q118" s="190" t="s">
        <v>739</v>
      </c>
    </row>
    <row r="119" spans="1:17" ht="12.75">
      <c r="A119" s="44" t="s">
        <v>804</v>
      </c>
      <c r="B119" s="10" t="s">
        <v>805</v>
      </c>
      <c r="C119" s="45" t="s">
        <v>55</v>
      </c>
      <c r="D119" s="298">
        <v>11</v>
      </c>
      <c r="E119" s="304">
        <v>220</v>
      </c>
      <c r="F119" s="63" t="s">
        <v>1184</v>
      </c>
      <c r="G119" s="64" t="s">
        <v>1184</v>
      </c>
      <c r="H119" s="88">
        <v>46.99</v>
      </c>
      <c r="I119" s="216">
        <f>(K119*4)/H119*100</f>
        <v>2.8091083209193446</v>
      </c>
      <c r="J119" s="47">
        <v>0.2975</v>
      </c>
      <c r="K119" s="185">
        <v>0.33</v>
      </c>
      <c r="L119" s="140">
        <f t="shared" si="3"/>
        <v>10.924369747899165</v>
      </c>
      <c r="M119" s="49">
        <v>40155</v>
      </c>
      <c r="N119" s="50">
        <v>40157</v>
      </c>
      <c r="O119" s="49">
        <v>40176</v>
      </c>
      <c r="P119" s="50" t="s">
        <v>708</v>
      </c>
      <c r="Q119" s="52"/>
    </row>
    <row r="120" spans="1:17" ht="12.75">
      <c r="A120" s="44" t="s">
        <v>1247</v>
      </c>
      <c r="B120" s="10" t="s">
        <v>1248</v>
      </c>
      <c r="C120" s="45" t="s">
        <v>38</v>
      </c>
      <c r="D120" s="298">
        <v>16</v>
      </c>
      <c r="E120" s="304">
        <v>172</v>
      </c>
      <c r="F120" s="85" t="s">
        <v>134</v>
      </c>
      <c r="G120" s="76" t="s">
        <v>134</v>
      </c>
      <c r="H120" s="72">
        <v>18.08</v>
      </c>
      <c r="I120" s="216">
        <f>(K120*4)/H120*100</f>
        <v>3.761061946902655</v>
      </c>
      <c r="J120" s="223">
        <v>0.1619</v>
      </c>
      <c r="K120" s="185">
        <v>0.17</v>
      </c>
      <c r="L120" s="140">
        <f t="shared" si="3"/>
        <v>5.0030883261272585</v>
      </c>
      <c r="M120" s="49">
        <v>40323</v>
      </c>
      <c r="N120" s="50">
        <v>40325</v>
      </c>
      <c r="O120" s="49">
        <v>40339</v>
      </c>
      <c r="P120" s="50" t="s">
        <v>654</v>
      </c>
      <c r="Q120" s="52"/>
    </row>
    <row r="121" spans="1:17" ht="12.75">
      <c r="A121" s="53" t="s">
        <v>838</v>
      </c>
      <c r="B121" s="54" t="s">
        <v>839</v>
      </c>
      <c r="C121" s="55" t="s">
        <v>34</v>
      </c>
      <c r="D121" s="299">
        <v>12</v>
      </c>
      <c r="E121" s="305">
        <v>210</v>
      </c>
      <c r="F121" s="100" t="s">
        <v>134</v>
      </c>
      <c r="G121" s="101" t="s">
        <v>134</v>
      </c>
      <c r="H121" s="93">
        <v>35.63</v>
      </c>
      <c r="I121" s="217">
        <f>(K121)/H121*100</f>
        <v>2.245298905416784</v>
      </c>
      <c r="J121" s="57">
        <v>0.75</v>
      </c>
      <c r="K121" s="186">
        <v>0.8</v>
      </c>
      <c r="L121" s="141">
        <f t="shared" si="3"/>
        <v>6.666666666666665</v>
      </c>
      <c r="M121" s="68">
        <v>40135</v>
      </c>
      <c r="N121" s="69">
        <v>40137</v>
      </c>
      <c r="O121" s="68">
        <v>40151</v>
      </c>
      <c r="P121" s="69" t="s">
        <v>721</v>
      </c>
      <c r="Q121" s="60" t="s">
        <v>502</v>
      </c>
    </row>
    <row r="122" spans="1:17" ht="12.75">
      <c r="A122" s="44" t="s">
        <v>924</v>
      </c>
      <c r="B122" s="10" t="s">
        <v>925</v>
      </c>
      <c r="C122" s="45" t="s">
        <v>85</v>
      </c>
      <c r="D122" s="298">
        <v>17</v>
      </c>
      <c r="E122" s="310">
        <v>145</v>
      </c>
      <c r="F122" s="85" t="s">
        <v>134</v>
      </c>
      <c r="G122" s="76" t="s">
        <v>134</v>
      </c>
      <c r="H122" s="222">
        <v>43.19</v>
      </c>
      <c r="I122" s="216">
        <f>(K122*4)/H122*100</f>
        <v>1.389210465385506</v>
      </c>
      <c r="J122" s="223">
        <v>0.1</v>
      </c>
      <c r="K122" s="185">
        <v>0.15</v>
      </c>
      <c r="L122" s="140">
        <f t="shared" si="3"/>
        <v>49.99999999999998</v>
      </c>
      <c r="M122" s="49">
        <v>40175</v>
      </c>
      <c r="N122" s="50">
        <v>40177</v>
      </c>
      <c r="O122" s="49">
        <v>40207</v>
      </c>
      <c r="P122" s="50" t="s">
        <v>710</v>
      </c>
      <c r="Q122" s="52"/>
    </row>
    <row r="123" spans="1:17" ht="12.75">
      <c r="A123" s="44" t="s">
        <v>822</v>
      </c>
      <c r="B123" s="10" t="s">
        <v>823</v>
      </c>
      <c r="C123" s="45" t="s">
        <v>580</v>
      </c>
      <c r="D123" s="298">
        <v>12</v>
      </c>
      <c r="E123" s="310">
        <v>219</v>
      </c>
      <c r="F123" s="85" t="s">
        <v>134</v>
      </c>
      <c r="G123" s="76" t="s">
        <v>134</v>
      </c>
      <c r="H123" s="88">
        <v>49.42</v>
      </c>
      <c r="I123" s="216">
        <f>(K123*4)/H123*100</f>
        <v>6.839336301092675</v>
      </c>
      <c r="J123" s="47">
        <v>0.84</v>
      </c>
      <c r="K123" s="185">
        <v>0.845</v>
      </c>
      <c r="L123" s="212">
        <f t="shared" si="3"/>
        <v>0.5952380952380931</v>
      </c>
      <c r="M123" s="49">
        <v>40389</v>
      </c>
      <c r="N123" s="50">
        <v>40393</v>
      </c>
      <c r="O123" s="49">
        <v>40400</v>
      </c>
      <c r="P123" s="50" t="s">
        <v>681</v>
      </c>
      <c r="Q123" s="52"/>
    </row>
    <row r="124" spans="1:17" ht="12.75">
      <c r="A124" s="44" t="s">
        <v>225</v>
      </c>
      <c r="B124" s="10" t="s">
        <v>226</v>
      </c>
      <c r="C124" s="45" t="s">
        <v>53</v>
      </c>
      <c r="D124" s="298">
        <v>23</v>
      </c>
      <c r="E124" s="310">
        <v>111</v>
      </c>
      <c r="F124" s="85" t="s">
        <v>134</v>
      </c>
      <c r="G124" s="76" t="s">
        <v>134</v>
      </c>
      <c r="H124" s="222">
        <v>43.79</v>
      </c>
      <c r="I124" s="216">
        <f>(K124*4)/H124*100</f>
        <v>2.4663165106188627</v>
      </c>
      <c r="J124" s="223">
        <v>0.25</v>
      </c>
      <c r="K124" s="185">
        <v>0.27</v>
      </c>
      <c r="L124" s="140">
        <f t="shared" si="3"/>
        <v>8.000000000000007</v>
      </c>
      <c r="M124" s="183">
        <v>40249</v>
      </c>
      <c r="N124" s="182">
        <v>40253</v>
      </c>
      <c r="O124" s="183">
        <v>40266</v>
      </c>
      <c r="P124" s="50" t="s">
        <v>708</v>
      </c>
      <c r="Q124" s="52"/>
    </row>
    <row r="125" spans="1:17" ht="12.75">
      <c r="A125" s="44" t="s">
        <v>926</v>
      </c>
      <c r="B125" s="10" t="s">
        <v>927</v>
      </c>
      <c r="C125" s="45" t="s">
        <v>58</v>
      </c>
      <c r="D125" s="298">
        <v>17</v>
      </c>
      <c r="E125" s="310">
        <v>150</v>
      </c>
      <c r="F125" s="63" t="s">
        <v>1184</v>
      </c>
      <c r="G125" s="64" t="s">
        <v>1184</v>
      </c>
      <c r="H125" s="72">
        <v>46.22</v>
      </c>
      <c r="I125" s="216">
        <f>(K125*4)/H125*100</f>
        <v>3.35352661185634</v>
      </c>
      <c r="J125" s="223">
        <v>0.3825</v>
      </c>
      <c r="K125" s="185">
        <v>0.3875</v>
      </c>
      <c r="L125" s="212">
        <f t="shared" si="3"/>
        <v>1.3071895424836555</v>
      </c>
      <c r="M125" s="49">
        <v>40296</v>
      </c>
      <c r="N125" s="50">
        <v>40298</v>
      </c>
      <c r="O125" s="49">
        <v>40312</v>
      </c>
      <c r="P125" s="50" t="s">
        <v>682</v>
      </c>
      <c r="Q125" s="52"/>
    </row>
    <row r="126" spans="1:17" ht="12.75">
      <c r="A126" s="44" t="s">
        <v>852</v>
      </c>
      <c r="B126" s="10" t="s">
        <v>853</v>
      </c>
      <c r="C126" s="45" t="s">
        <v>580</v>
      </c>
      <c r="D126" s="298">
        <v>10</v>
      </c>
      <c r="E126" s="310">
        <v>229</v>
      </c>
      <c r="F126" s="85" t="s">
        <v>134</v>
      </c>
      <c r="G126" s="76" t="s">
        <v>134</v>
      </c>
      <c r="H126" s="88">
        <v>43.45</v>
      </c>
      <c r="I126" s="216">
        <f>(K126*4)/H126*100</f>
        <v>6.72036823935558</v>
      </c>
      <c r="J126" s="47">
        <v>0.705</v>
      </c>
      <c r="K126" s="185">
        <v>0.73</v>
      </c>
      <c r="L126" s="140">
        <f t="shared" si="3"/>
        <v>3.546099290780136</v>
      </c>
      <c r="M126" s="95">
        <v>40023</v>
      </c>
      <c r="N126" s="96">
        <v>40025</v>
      </c>
      <c r="O126" s="95">
        <v>40039</v>
      </c>
      <c r="P126" s="50" t="s">
        <v>682</v>
      </c>
      <c r="Q126" s="52"/>
    </row>
    <row r="127" spans="1:17" ht="12.75">
      <c r="A127" s="34" t="s">
        <v>519</v>
      </c>
      <c r="B127" s="17" t="s">
        <v>520</v>
      </c>
      <c r="C127" s="35" t="s">
        <v>32</v>
      </c>
      <c r="D127" s="297">
        <v>11</v>
      </c>
      <c r="E127" s="303">
        <v>222</v>
      </c>
      <c r="F127" s="127" t="s">
        <v>134</v>
      </c>
      <c r="G127" s="77" t="s">
        <v>134</v>
      </c>
      <c r="H127" s="221">
        <v>50.62</v>
      </c>
      <c r="I127" s="215">
        <f>(K127*4)/H127*100</f>
        <v>1.4697747925721059</v>
      </c>
      <c r="J127" s="225">
        <v>0.158</v>
      </c>
      <c r="K127" s="189">
        <v>0.186</v>
      </c>
      <c r="L127" s="188">
        <f t="shared" si="3"/>
        <v>17.721518987341778</v>
      </c>
      <c r="M127" s="40">
        <v>40228</v>
      </c>
      <c r="N127" s="41">
        <v>40232</v>
      </c>
      <c r="O127" s="40">
        <v>40247</v>
      </c>
      <c r="P127" s="41" t="s">
        <v>654</v>
      </c>
      <c r="Q127" s="43" t="s">
        <v>161</v>
      </c>
    </row>
    <row r="128" spans="1:17" ht="12.75">
      <c r="A128" s="44" t="s">
        <v>776</v>
      </c>
      <c r="B128" s="10" t="s">
        <v>777</v>
      </c>
      <c r="C128" s="45" t="s">
        <v>732</v>
      </c>
      <c r="D128" s="298">
        <v>14</v>
      </c>
      <c r="E128" s="304">
        <v>191</v>
      </c>
      <c r="F128" s="85" t="s">
        <v>134</v>
      </c>
      <c r="G128" s="76" t="s">
        <v>134</v>
      </c>
      <c r="H128" s="88">
        <v>39.69</v>
      </c>
      <c r="I128" s="216">
        <f>(K128*4)/H128*100</f>
        <v>1.5117157974300832</v>
      </c>
      <c r="J128" s="47">
        <v>0.12</v>
      </c>
      <c r="K128" s="185">
        <v>0.15</v>
      </c>
      <c r="L128" s="140">
        <f t="shared" si="3"/>
        <v>25</v>
      </c>
      <c r="M128" s="49">
        <v>40309</v>
      </c>
      <c r="N128" s="50">
        <v>40311</v>
      </c>
      <c r="O128" s="49">
        <v>40332</v>
      </c>
      <c r="P128" s="50" t="s">
        <v>686</v>
      </c>
      <c r="Q128" s="52"/>
    </row>
    <row r="129" spans="1:17" ht="12.75">
      <c r="A129" s="44" t="s">
        <v>394</v>
      </c>
      <c r="B129" s="10" t="s">
        <v>395</v>
      </c>
      <c r="C129" s="45" t="s">
        <v>38</v>
      </c>
      <c r="D129" s="298">
        <v>24</v>
      </c>
      <c r="E129" s="304">
        <v>106</v>
      </c>
      <c r="F129" s="63" t="s">
        <v>1184</v>
      </c>
      <c r="G129" s="64" t="s">
        <v>1184</v>
      </c>
      <c r="H129" s="72">
        <v>36.74</v>
      </c>
      <c r="I129" s="216">
        <f>(K129*4)/H129*100</f>
        <v>3.7016875340228634</v>
      </c>
      <c r="J129" s="266">
        <v>0.3090909090909091</v>
      </c>
      <c r="K129" s="185">
        <v>0.34</v>
      </c>
      <c r="L129" s="140">
        <f t="shared" si="3"/>
        <v>10.000000000000009</v>
      </c>
      <c r="M129" s="49">
        <v>40303</v>
      </c>
      <c r="N129" s="50">
        <v>40305</v>
      </c>
      <c r="O129" s="49">
        <v>40312</v>
      </c>
      <c r="P129" s="50" t="s">
        <v>682</v>
      </c>
      <c r="Q129" s="142" t="s">
        <v>163</v>
      </c>
    </row>
    <row r="130" spans="1:17" ht="12.75">
      <c r="A130" s="44" t="s">
        <v>882</v>
      </c>
      <c r="B130" s="10" t="s">
        <v>889</v>
      </c>
      <c r="C130" s="45" t="s">
        <v>34</v>
      </c>
      <c r="D130" s="298">
        <v>20</v>
      </c>
      <c r="E130" s="304">
        <v>125</v>
      </c>
      <c r="F130" s="85" t="s">
        <v>134</v>
      </c>
      <c r="G130" s="76" t="s">
        <v>134</v>
      </c>
      <c r="H130" s="222">
        <v>47.67</v>
      </c>
      <c r="I130" s="216">
        <f>(K130*4)/H130*100</f>
        <v>1.7621145374449338</v>
      </c>
      <c r="J130" s="223">
        <v>0.2</v>
      </c>
      <c r="K130" s="185">
        <v>0.21</v>
      </c>
      <c r="L130" s="140">
        <f t="shared" si="3"/>
        <v>4.999999999999982</v>
      </c>
      <c r="M130" s="49">
        <v>40422</v>
      </c>
      <c r="N130" s="50">
        <v>40424</v>
      </c>
      <c r="O130" s="49">
        <v>40438</v>
      </c>
      <c r="P130" s="50" t="s">
        <v>720</v>
      </c>
      <c r="Q130" s="52"/>
    </row>
    <row r="131" spans="1:17" ht="12.75">
      <c r="A131" s="53" t="s">
        <v>229</v>
      </c>
      <c r="B131" s="54" t="s">
        <v>230</v>
      </c>
      <c r="C131" s="55" t="s">
        <v>75</v>
      </c>
      <c r="D131" s="299">
        <v>23</v>
      </c>
      <c r="E131" s="305">
        <v>113</v>
      </c>
      <c r="F131" s="65" t="s">
        <v>1184</v>
      </c>
      <c r="G131" s="67" t="s">
        <v>1184</v>
      </c>
      <c r="H131" s="73">
        <v>27.6</v>
      </c>
      <c r="I131" s="217">
        <f>(K131*4)/H131*100</f>
        <v>3.6231884057971016</v>
      </c>
      <c r="J131" s="227">
        <v>0.2</v>
      </c>
      <c r="K131" s="186">
        <v>0.25</v>
      </c>
      <c r="L131" s="141">
        <f t="shared" si="3"/>
        <v>25</v>
      </c>
      <c r="M131" s="289">
        <v>40340</v>
      </c>
      <c r="N131" s="290">
        <v>40344</v>
      </c>
      <c r="O131" s="289">
        <v>40360</v>
      </c>
      <c r="P131" s="69" t="s">
        <v>652</v>
      </c>
      <c r="Q131" s="60"/>
    </row>
    <row r="132" spans="1:17" ht="12.75">
      <c r="A132" s="34" t="s">
        <v>348</v>
      </c>
      <c r="B132" s="17" t="s">
        <v>349</v>
      </c>
      <c r="C132" s="35" t="s">
        <v>38</v>
      </c>
      <c r="D132" s="297">
        <v>19</v>
      </c>
      <c r="E132" s="310">
        <v>128</v>
      </c>
      <c r="F132" s="61" t="s">
        <v>1184</v>
      </c>
      <c r="G132" s="62" t="s">
        <v>1184</v>
      </c>
      <c r="H132" s="71">
        <v>31.88</v>
      </c>
      <c r="I132" s="215">
        <f>(K132*4)/H132*100</f>
        <v>2.3212045169385194</v>
      </c>
      <c r="J132" s="225">
        <v>0.175</v>
      </c>
      <c r="K132" s="189">
        <v>0.185</v>
      </c>
      <c r="L132" s="188">
        <f t="shared" si="3"/>
        <v>5.714285714285716</v>
      </c>
      <c r="M132" s="40">
        <v>40156</v>
      </c>
      <c r="N132" s="41">
        <v>40158</v>
      </c>
      <c r="O132" s="40">
        <v>40182</v>
      </c>
      <c r="P132" s="41" t="s">
        <v>663</v>
      </c>
      <c r="Q132" s="43"/>
    </row>
    <row r="133" spans="1:17" ht="12.75">
      <c r="A133" s="44" t="s">
        <v>790</v>
      </c>
      <c r="B133" s="10" t="s">
        <v>791</v>
      </c>
      <c r="C133" s="45" t="s">
        <v>38</v>
      </c>
      <c r="D133" s="298">
        <v>14</v>
      </c>
      <c r="E133" s="310">
        <v>188</v>
      </c>
      <c r="F133" s="63" t="s">
        <v>1184</v>
      </c>
      <c r="G133" s="64" t="s">
        <v>1184</v>
      </c>
      <c r="H133" s="222">
        <v>8.5</v>
      </c>
      <c r="I133" s="216">
        <f>(K133*4)/H133*100</f>
        <v>6.588235294117648</v>
      </c>
      <c r="J133" s="223">
        <v>0.13</v>
      </c>
      <c r="K133" s="185">
        <v>0.14</v>
      </c>
      <c r="L133" s="140">
        <f t="shared" si="3"/>
        <v>7.692307692307709</v>
      </c>
      <c r="M133" s="95">
        <v>39694</v>
      </c>
      <c r="N133" s="96">
        <v>39696</v>
      </c>
      <c r="O133" s="95">
        <v>39710</v>
      </c>
      <c r="P133" s="50" t="s">
        <v>698</v>
      </c>
      <c r="Q133" s="52"/>
    </row>
    <row r="134" spans="1:17" ht="12.75">
      <c r="A134" s="44" t="s">
        <v>515</v>
      </c>
      <c r="B134" s="10" t="s">
        <v>516</v>
      </c>
      <c r="C134" s="45" t="s">
        <v>20</v>
      </c>
      <c r="D134" s="298">
        <v>16</v>
      </c>
      <c r="E134" s="310">
        <v>166</v>
      </c>
      <c r="F134" s="63" t="s">
        <v>1159</v>
      </c>
      <c r="G134" s="64" t="s">
        <v>1159</v>
      </c>
      <c r="H134" s="72">
        <v>65.21</v>
      </c>
      <c r="I134" s="216">
        <f>(K134*4)/H134*100</f>
        <v>2.606962122373869</v>
      </c>
      <c r="J134" s="223">
        <v>0.385</v>
      </c>
      <c r="K134" s="185">
        <v>0.425</v>
      </c>
      <c r="L134" s="140">
        <f t="shared" si="3"/>
        <v>10.389610389610393</v>
      </c>
      <c r="M134" s="183">
        <v>40226</v>
      </c>
      <c r="N134" s="182">
        <v>40228</v>
      </c>
      <c r="O134" s="183">
        <v>40247</v>
      </c>
      <c r="P134" s="50" t="s">
        <v>654</v>
      </c>
      <c r="Q134" s="52"/>
    </row>
    <row r="135" spans="1:17" ht="12.75">
      <c r="A135" s="44" t="s">
        <v>1252</v>
      </c>
      <c r="B135" s="10" t="s">
        <v>1253</v>
      </c>
      <c r="C135" s="181" t="s">
        <v>731</v>
      </c>
      <c r="D135" s="298">
        <v>16</v>
      </c>
      <c r="E135" s="310">
        <v>163</v>
      </c>
      <c r="F135" s="85" t="s">
        <v>134</v>
      </c>
      <c r="G135" s="76" t="s">
        <v>134</v>
      </c>
      <c r="H135" s="72">
        <v>25.92</v>
      </c>
      <c r="I135" s="216">
        <f>(K135*2)/H135*100</f>
        <v>1.5432098765432098</v>
      </c>
      <c r="J135" s="223">
        <v>0.06</v>
      </c>
      <c r="K135" s="185">
        <v>0.2</v>
      </c>
      <c r="L135" s="140">
        <f aca="true" t="shared" si="4" ref="L135:L145">((K135/J135)-1)*100</f>
        <v>233.33333333333334</v>
      </c>
      <c r="M135" s="49">
        <v>40144</v>
      </c>
      <c r="N135" s="50">
        <v>40148</v>
      </c>
      <c r="O135" s="49">
        <v>40162</v>
      </c>
      <c r="P135" s="50" t="s">
        <v>722</v>
      </c>
      <c r="Q135" s="190" t="s">
        <v>739</v>
      </c>
    </row>
    <row r="136" spans="1:17" ht="12.75">
      <c r="A136" s="249" t="s">
        <v>232</v>
      </c>
      <c r="B136" s="54" t="s">
        <v>231</v>
      </c>
      <c r="C136" s="55" t="s">
        <v>58</v>
      </c>
      <c r="D136" s="299">
        <v>22</v>
      </c>
      <c r="E136" s="310">
        <v>116</v>
      </c>
      <c r="F136" s="65" t="s">
        <v>1184</v>
      </c>
      <c r="G136" s="67" t="s">
        <v>1184</v>
      </c>
      <c r="H136" s="73">
        <v>31.81</v>
      </c>
      <c r="I136" s="217">
        <f>(K136*4)/H136*100</f>
        <v>7.607670543854134</v>
      </c>
      <c r="J136" s="227">
        <v>0.6</v>
      </c>
      <c r="K136" s="186">
        <v>0.605</v>
      </c>
      <c r="L136" s="213">
        <f t="shared" si="4"/>
        <v>0.8333333333333304</v>
      </c>
      <c r="M136" s="68">
        <v>40343</v>
      </c>
      <c r="N136" s="69">
        <v>40345</v>
      </c>
      <c r="O136" s="68">
        <v>40359</v>
      </c>
      <c r="P136" s="69" t="s">
        <v>651</v>
      </c>
      <c r="Q136" s="60"/>
    </row>
    <row r="137" spans="1:17" ht="12.75">
      <c r="A137" s="260" t="s">
        <v>1250</v>
      </c>
      <c r="B137" s="43" t="s">
        <v>1251</v>
      </c>
      <c r="C137" s="52" t="s">
        <v>58</v>
      </c>
      <c r="D137" s="298">
        <v>16</v>
      </c>
      <c r="E137" s="303">
        <v>164</v>
      </c>
      <c r="F137" s="63" t="s">
        <v>1184</v>
      </c>
      <c r="G137" s="76" t="s">
        <v>134</v>
      </c>
      <c r="H137" s="72">
        <v>18.36</v>
      </c>
      <c r="I137" s="216">
        <f>(K137*4)/H137*100</f>
        <v>5.28322440087146</v>
      </c>
      <c r="J137" s="185">
        <v>0.24</v>
      </c>
      <c r="K137" s="185">
        <v>0.2425</v>
      </c>
      <c r="L137" s="212">
        <f t="shared" si="4"/>
        <v>1.041666666666674</v>
      </c>
      <c r="M137" s="218">
        <v>40184</v>
      </c>
      <c r="N137" s="50">
        <v>40186</v>
      </c>
      <c r="O137" s="49">
        <v>40200</v>
      </c>
      <c r="P137" s="50" t="s">
        <v>666</v>
      </c>
      <c r="Q137" s="190" t="s">
        <v>736</v>
      </c>
    </row>
    <row r="138" spans="1:17" ht="12.75">
      <c r="A138" s="44" t="s">
        <v>806</v>
      </c>
      <c r="B138" s="52" t="s">
        <v>807</v>
      </c>
      <c r="C138" s="52" t="s">
        <v>35</v>
      </c>
      <c r="D138" s="298">
        <v>12</v>
      </c>
      <c r="E138" s="304">
        <v>211</v>
      </c>
      <c r="F138" s="85" t="s">
        <v>134</v>
      </c>
      <c r="G138" s="76" t="s">
        <v>134</v>
      </c>
      <c r="H138" s="88">
        <v>19.05</v>
      </c>
      <c r="I138" s="216">
        <f>(K138*4)/H138*100</f>
        <v>8.398950131233596</v>
      </c>
      <c r="J138" s="263">
        <v>0.380952</v>
      </c>
      <c r="K138" s="185">
        <v>0.4</v>
      </c>
      <c r="L138" s="140">
        <f t="shared" si="4"/>
        <v>5.000105000104993</v>
      </c>
      <c r="M138" s="49">
        <v>40163</v>
      </c>
      <c r="N138" s="50">
        <v>40165</v>
      </c>
      <c r="O138" s="49">
        <v>40177</v>
      </c>
      <c r="P138" s="50" t="s">
        <v>651</v>
      </c>
      <c r="Q138" s="142" t="s">
        <v>163</v>
      </c>
    </row>
    <row r="139" spans="1:17" ht="12.75">
      <c r="A139" s="44" t="s">
        <v>826</v>
      </c>
      <c r="B139" s="52" t="s">
        <v>827</v>
      </c>
      <c r="C139" s="52" t="s">
        <v>53</v>
      </c>
      <c r="D139" s="298">
        <v>13</v>
      </c>
      <c r="E139" s="304">
        <v>203</v>
      </c>
      <c r="F139" s="63" t="s">
        <v>1184</v>
      </c>
      <c r="G139" s="64" t="s">
        <v>1184</v>
      </c>
      <c r="H139" s="88">
        <v>28.3</v>
      </c>
      <c r="I139" s="216">
        <f>(K139*4)/H139*100</f>
        <v>7.151943462897527</v>
      </c>
      <c r="J139" s="224">
        <v>0.504</v>
      </c>
      <c r="K139" s="185">
        <v>0.506</v>
      </c>
      <c r="L139" s="212">
        <f t="shared" si="4"/>
        <v>0.3968253968253954</v>
      </c>
      <c r="M139" s="49">
        <v>40357</v>
      </c>
      <c r="N139" s="50">
        <v>40359</v>
      </c>
      <c r="O139" s="49">
        <v>40374</v>
      </c>
      <c r="P139" s="50" t="s">
        <v>665</v>
      </c>
      <c r="Q139" s="52"/>
    </row>
    <row r="140" spans="1:17" ht="12.75">
      <c r="A140" s="44" t="s">
        <v>928</v>
      </c>
      <c r="B140" s="52" t="s">
        <v>929</v>
      </c>
      <c r="C140" s="52" t="s">
        <v>38</v>
      </c>
      <c r="D140" s="298">
        <v>16</v>
      </c>
      <c r="E140" s="304">
        <v>159</v>
      </c>
      <c r="F140" s="63" t="s">
        <v>1184</v>
      </c>
      <c r="G140" s="64" t="s">
        <v>1184</v>
      </c>
      <c r="H140" s="72">
        <v>18.09</v>
      </c>
      <c r="I140" s="216">
        <f>(K140*4)/H140*100</f>
        <v>4.643449419568822</v>
      </c>
      <c r="J140" s="185">
        <v>0.2</v>
      </c>
      <c r="K140" s="185">
        <v>0.21</v>
      </c>
      <c r="L140" s="140">
        <f t="shared" si="4"/>
        <v>4.999999999999982</v>
      </c>
      <c r="M140" s="95">
        <v>39625</v>
      </c>
      <c r="N140" s="96">
        <v>39629</v>
      </c>
      <c r="O140" s="95">
        <v>39640</v>
      </c>
      <c r="P140" s="50" t="s">
        <v>697</v>
      </c>
      <c r="Q140" s="52"/>
    </row>
    <row r="141" spans="1:17" ht="12.75">
      <c r="A141" s="53" t="s">
        <v>930</v>
      </c>
      <c r="B141" s="60" t="s">
        <v>931</v>
      </c>
      <c r="C141" s="52" t="s">
        <v>43</v>
      </c>
      <c r="D141" s="298">
        <v>17</v>
      </c>
      <c r="E141" s="305">
        <v>143</v>
      </c>
      <c r="F141" s="63" t="s">
        <v>1184</v>
      </c>
      <c r="G141" s="64" t="s">
        <v>1184</v>
      </c>
      <c r="H141" s="72">
        <v>33.62</v>
      </c>
      <c r="I141" s="216">
        <f>(K141*4)/H141*100</f>
        <v>1.9036287923854849</v>
      </c>
      <c r="J141" s="185">
        <v>0.15</v>
      </c>
      <c r="K141" s="185">
        <v>0.16</v>
      </c>
      <c r="L141" s="140">
        <f t="shared" si="4"/>
        <v>6.666666666666665</v>
      </c>
      <c r="M141" s="49">
        <v>40105</v>
      </c>
      <c r="N141" s="50">
        <v>40101</v>
      </c>
      <c r="O141" s="49">
        <v>40121</v>
      </c>
      <c r="P141" s="50" t="s">
        <v>684</v>
      </c>
      <c r="Q141" s="52"/>
    </row>
    <row r="142" spans="1:17" ht="12.75">
      <c r="A142" s="34" t="s">
        <v>932</v>
      </c>
      <c r="B142" s="17" t="s">
        <v>933</v>
      </c>
      <c r="C142" s="34" t="s">
        <v>38</v>
      </c>
      <c r="D142" s="297">
        <v>19</v>
      </c>
      <c r="E142" s="303">
        <v>130</v>
      </c>
      <c r="F142" s="61" t="s">
        <v>1184</v>
      </c>
      <c r="G142" s="62" t="s">
        <v>1159</v>
      </c>
      <c r="H142" s="71">
        <v>50.68</v>
      </c>
      <c r="I142" s="215">
        <f>(K142*4)/H142*100</f>
        <v>2.841357537490134</v>
      </c>
      <c r="J142" s="225">
        <v>0.35</v>
      </c>
      <c r="K142" s="257">
        <v>0.36</v>
      </c>
      <c r="L142" s="221">
        <f t="shared" si="4"/>
        <v>2.857142857142869</v>
      </c>
      <c r="M142" s="41">
        <v>40213</v>
      </c>
      <c r="N142" s="41">
        <v>40211</v>
      </c>
      <c r="O142" s="41">
        <v>40222</v>
      </c>
      <c r="P142" s="42" t="s">
        <v>656</v>
      </c>
      <c r="Q142" s="43"/>
    </row>
    <row r="143" spans="1:17" ht="12.75">
      <c r="A143" s="44" t="s">
        <v>936</v>
      </c>
      <c r="B143" s="10" t="s">
        <v>937</v>
      </c>
      <c r="C143" s="45" t="s">
        <v>95</v>
      </c>
      <c r="D143" s="298">
        <v>15</v>
      </c>
      <c r="E143" s="304">
        <v>175</v>
      </c>
      <c r="F143" s="85" t="s">
        <v>134</v>
      </c>
      <c r="G143" s="76" t="s">
        <v>134</v>
      </c>
      <c r="H143" s="222">
        <v>25.27</v>
      </c>
      <c r="I143" s="216">
        <f>(K143*4)/H143*100</f>
        <v>1.7411950929956472</v>
      </c>
      <c r="J143" s="223">
        <v>0.09</v>
      </c>
      <c r="K143" s="259">
        <v>0.11</v>
      </c>
      <c r="L143" s="140">
        <f t="shared" si="4"/>
        <v>22.222222222222232</v>
      </c>
      <c r="M143" s="95">
        <v>39535</v>
      </c>
      <c r="N143" s="96">
        <v>39539</v>
      </c>
      <c r="O143" s="95">
        <v>39569</v>
      </c>
      <c r="P143" s="50" t="s">
        <v>667</v>
      </c>
      <c r="Q143" s="52"/>
    </row>
    <row r="144" spans="1:17" ht="12.75">
      <c r="A144" s="44" t="s">
        <v>828</v>
      </c>
      <c r="B144" s="10" t="s">
        <v>829</v>
      </c>
      <c r="C144" s="45" t="s">
        <v>38</v>
      </c>
      <c r="D144" s="298">
        <v>10</v>
      </c>
      <c r="E144" s="304">
        <v>228</v>
      </c>
      <c r="F144" s="63" t="s">
        <v>1159</v>
      </c>
      <c r="G144" s="64" t="s">
        <v>1159</v>
      </c>
      <c r="H144" s="88">
        <v>35.97</v>
      </c>
      <c r="I144" s="216">
        <f>(K144*4)/H144*100</f>
        <v>1.3344453711426187</v>
      </c>
      <c r="J144" s="47">
        <v>0.1</v>
      </c>
      <c r="K144" s="259">
        <v>0.12</v>
      </c>
      <c r="L144" s="140">
        <f t="shared" si="4"/>
        <v>19.999999999999996</v>
      </c>
      <c r="M144" s="95">
        <v>39575</v>
      </c>
      <c r="N144" s="96">
        <v>39577</v>
      </c>
      <c r="O144" s="95">
        <v>39598</v>
      </c>
      <c r="P144" s="50" t="s">
        <v>696</v>
      </c>
      <c r="Q144" s="52"/>
    </row>
    <row r="145" spans="1:17" ht="12.75">
      <c r="A145" s="53" t="s">
        <v>1386</v>
      </c>
      <c r="B145" s="54" t="s">
        <v>1387</v>
      </c>
      <c r="C145" s="53" t="s">
        <v>36</v>
      </c>
      <c r="D145" s="299">
        <v>13</v>
      </c>
      <c r="E145" s="305">
        <v>199</v>
      </c>
      <c r="F145" s="65" t="s">
        <v>1184</v>
      </c>
      <c r="G145" s="67" t="s">
        <v>1184</v>
      </c>
      <c r="H145" s="93">
        <v>15.35</v>
      </c>
      <c r="I145" s="217">
        <f>(K145*4)/H145*100</f>
        <v>3.335504885993486</v>
      </c>
      <c r="J145" s="57">
        <v>0.126</v>
      </c>
      <c r="K145" s="258">
        <v>0.128</v>
      </c>
      <c r="L145" s="256">
        <f t="shared" si="4"/>
        <v>1.5873015873015817</v>
      </c>
      <c r="M145" s="69">
        <v>40176</v>
      </c>
      <c r="N145" s="69">
        <v>40178</v>
      </c>
      <c r="O145" s="69">
        <v>40193</v>
      </c>
      <c r="P145" s="59" t="s">
        <v>665</v>
      </c>
      <c r="Q145" s="60"/>
    </row>
    <row r="146" spans="1:17" ht="12.75">
      <c r="A146" s="89" t="s">
        <v>136</v>
      </c>
      <c r="B146" s="231">
        <f>COUNT(H7:H145)</f>
        <v>139</v>
      </c>
      <c r="C146" s="210" t="s">
        <v>503</v>
      </c>
      <c r="D146" s="102">
        <f>AVERAGE(D7:D145)</f>
        <v>15.784172661870503</v>
      </c>
      <c r="E146" s="295"/>
      <c r="F146" s="54"/>
      <c r="G146" s="54"/>
      <c r="H146" s="58">
        <f>AVERAGE(H7:H145)</f>
        <v>38.12021582733813</v>
      </c>
      <c r="I146" s="58">
        <f>AVERAGE(I7:I145)</f>
        <v>3.371398829246164</v>
      </c>
      <c r="J146" s="54"/>
      <c r="K146" s="54"/>
      <c r="L146" s="58">
        <f>((SUM(K7:K145)/SUM(J7:J145))-1)*100</f>
        <v>6.359548102965196</v>
      </c>
      <c r="M146" s="12"/>
      <c r="N146" s="12"/>
      <c r="O146" s="12"/>
      <c r="P146" s="12"/>
      <c r="Q146" s="9"/>
    </row>
    <row r="147" spans="13:16" ht="12.75">
      <c r="M147" s="121"/>
      <c r="N147" s="121"/>
      <c r="O147" s="121"/>
      <c r="P147" s="121"/>
    </row>
  </sheetData>
  <hyperlinks>
    <hyperlink ref="G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4.28125" style="0" customWidth="1"/>
    <col min="4" max="4" width="3.7109375" style="0" customWidth="1"/>
    <col min="5" max="5" width="6.7109375" style="0" customWidth="1"/>
    <col min="6" max="6" width="5.7109375" style="0" customWidth="1"/>
    <col min="7" max="7" width="5.28125" style="0" customWidth="1"/>
    <col min="8" max="8" width="8.7109375" style="0" customWidth="1"/>
  </cols>
  <sheetData>
    <row r="1" spans="1:8" ht="12.75">
      <c r="A1" s="237" t="s">
        <v>118</v>
      </c>
      <c r="B1" s="9"/>
      <c r="C1" s="9"/>
      <c r="D1" s="9"/>
      <c r="E1" s="238"/>
      <c r="F1" s="9"/>
      <c r="G1" s="9"/>
      <c r="H1" s="9"/>
    </row>
    <row r="2" spans="1:8" ht="12.75">
      <c r="A2" s="164" t="s">
        <v>504</v>
      </c>
      <c r="B2" s="9"/>
      <c r="C2" s="9"/>
      <c r="D2" s="9"/>
      <c r="E2" s="234">
        <v>40421</v>
      </c>
      <c r="F2" s="9"/>
      <c r="G2" s="9"/>
      <c r="H2" s="9"/>
    </row>
    <row r="3" spans="1:8" ht="12.75">
      <c r="A3" s="83" t="s">
        <v>964</v>
      </c>
      <c r="B3" s="75" t="s">
        <v>965</v>
      </c>
      <c r="C3" s="311" t="s">
        <v>691</v>
      </c>
      <c r="D3" s="83" t="s">
        <v>692</v>
      </c>
      <c r="E3" s="83" t="s">
        <v>12</v>
      </c>
      <c r="F3" s="74" t="s">
        <v>445</v>
      </c>
      <c r="G3" s="83" t="s">
        <v>13</v>
      </c>
      <c r="H3" s="75" t="s">
        <v>769</v>
      </c>
    </row>
    <row r="4" spans="1:8" ht="12.75">
      <c r="A4" s="232" t="s">
        <v>1334</v>
      </c>
      <c r="B4" s="235" t="s">
        <v>1335</v>
      </c>
      <c r="C4" s="297">
        <v>5</v>
      </c>
      <c r="D4" s="35">
        <v>417</v>
      </c>
      <c r="E4" s="39">
        <v>16.29</v>
      </c>
      <c r="F4" s="91">
        <v>0.048</v>
      </c>
      <c r="G4" s="125">
        <f aca="true" t="shared" si="0" ref="G4:G35">(F4/E4)*100</f>
        <v>0.2946593001841621</v>
      </c>
      <c r="H4" s="42">
        <v>40144</v>
      </c>
    </row>
    <row r="5" spans="1:8" ht="12.75">
      <c r="A5" s="233" t="s">
        <v>4</v>
      </c>
      <c r="B5" s="236" t="s">
        <v>5</v>
      </c>
      <c r="C5" s="298">
        <v>5</v>
      </c>
      <c r="D5" s="45">
        <v>414</v>
      </c>
      <c r="E5" s="48">
        <v>36.6</v>
      </c>
      <c r="F5" s="88">
        <v>0.75</v>
      </c>
      <c r="G5" s="48">
        <f t="shared" si="0"/>
        <v>2.0491803278688523</v>
      </c>
      <c r="H5" s="51">
        <v>40100</v>
      </c>
    </row>
    <row r="6" spans="1:8" ht="12.75">
      <c r="A6" s="233" t="s">
        <v>150</v>
      </c>
      <c r="B6" s="236" t="s">
        <v>151</v>
      </c>
      <c r="C6" s="298">
        <v>7</v>
      </c>
      <c r="D6" s="45">
        <v>348</v>
      </c>
      <c r="E6" s="48">
        <v>9.95</v>
      </c>
      <c r="F6" s="88">
        <v>0.24</v>
      </c>
      <c r="G6" s="48">
        <f t="shared" si="0"/>
        <v>2.412060301507538</v>
      </c>
      <c r="H6" s="51">
        <v>40450</v>
      </c>
    </row>
    <row r="7" spans="1:8" ht="12.75">
      <c r="A7" s="44" t="s">
        <v>590</v>
      </c>
      <c r="B7" s="45" t="s">
        <v>591</v>
      </c>
      <c r="C7" s="298">
        <v>8</v>
      </c>
      <c r="D7" s="45">
        <v>271</v>
      </c>
      <c r="E7" s="48">
        <v>36.7</v>
      </c>
      <c r="F7" s="88">
        <v>1.76</v>
      </c>
      <c r="G7" s="48">
        <f t="shared" si="0"/>
        <v>4.795640326975477</v>
      </c>
      <c r="H7" s="51">
        <v>40226</v>
      </c>
    </row>
    <row r="8" spans="1:8" ht="12.75">
      <c r="A8" s="44" t="s">
        <v>1284</v>
      </c>
      <c r="B8" s="45" t="s">
        <v>1285</v>
      </c>
      <c r="C8" s="298">
        <v>8</v>
      </c>
      <c r="D8" s="45">
        <v>294</v>
      </c>
      <c r="E8" s="48">
        <v>65.8</v>
      </c>
      <c r="F8" s="88">
        <v>1</v>
      </c>
      <c r="G8" s="70">
        <f t="shared" si="0"/>
        <v>1.5197568389057752</v>
      </c>
      <c r="H8" s="51">
        <v>40434</v>
      </c>
    </row>
    <row r="9" spans="1:8" ht="12.75">
      <c r="A9" s="44" t="s">
        <v>1378</v>
      </c>
      <c r="B9" s="45" t="s">
        <v>1379</v>
      </c>
      <c r="C9" s="298">
        <v>8</v>
      </c>
      <c r="D9" s="45">
        <v>263</v>
      </c>
      <c r="E9" s="48">
        <v>35.57</v>
      </c>
      <c r="F9" s="88">
        <v>1.76</v>
      </c>
      <c r="G9" s="48">
        <f t="shared" si="0"/>
        <v>4.947989879111611</v>
      </c>
      <c r="H9" s="97">
        <v>39855</v>
      </c>
    </row>
    <row r="10" spans="1:8" ht="12.75">
      <c r="A10" s="44" t="s">
        <v>494</v>
      </c>
      <c r="B10" s="45" t="s">
        <v>495</v>
      </c>
      <c r="C10" s="298">
        <v>5</v>
      </c>
      <c r="D10" s="45">
        <v>438</v>
      </c>
      <c r="E10" s="48">
        <v>38.54</v>
      </c>
      <c r="F10" s="88">
        <v>1.93</v>
      </c>
      <c r="G10" s="48">
        <f t="shared" si="0"/>
        <v>5.007784120394396</v>
      </c>
      <c r="H10" s="51">
        <v>40400</v>
      </c>
    </row>
    <row r="11" spans="1:8" ht="12.75">
      <c r="A11" s="44" t="s">
        <v>1242</v>
      </c>
      <c r="B11" s="45" t="s">
        <v>1243</v>
      </c>
      <c r="C11" s="298">
        <v>8</v>
      </c>
      <c r="D11" s="45">
        <v>289</v>
      </c>
      <c r="E11" s="48">
        <v>54.07</v>
      </c>
      <c r="F11" s="88">
        <v>3.24</v>
      </c>
      <c r="G11" s="48">
        <f t="shared" si="0"/>
        <v>5.992232291474016</v>
      </c>
      <c r="H11" s="51">
        <v>40394</v>
      </c>
    </row>
    <row r="12" spans="1:8" ht="12.75">
      <c r="A12" s="44" t="s">
        <v>600</v>
      </c>
      <c r="B12" s="45" t="s">
        <v>601</v>
      </c>
      <c r="C12" s="298">
        <v>7</v>
      </c>
      <c r="D12" s="45">
        <v>312</v>
      </c>
      <c r="E12" s="48">
        <v>35.02</v>
      </c>
      <c r="F12" s="88">
        <v>1.58</v>
      </c>
      <c r="G12" s="48">
        <f t="shared" si="0"/>
        <v>4.511707595659622</v>
      </c>
      <c r="H12" s="51">
        <v>40205</v>
      </c>
    </row>
    <row r="13" spans="1:8" ht="12.75">
      <c r="A13" s="44" t="s">
        <v>633</v>
      </c>
      <c r="B13" s="45" t="s">
        <v>634</v>
      </c>
      <c r="C13" s="298">
        <v>7</v>
      </c>
      <c r="D13" s="45">
        <v>301</v>
      </c>
      <c r="E13" s="48">
        <v>26.12</v>
      </c>
      <c r="F13" s="88">
        <v>0.72</v>
      </c>
      <c r="G13" s="48">
        <f t="shared" si="0"/>
        <v>2.756508422664625</v>
      </c>
      <c r="H13" s="97">
        <v>39687</v>
      </c>
    </row>
    <row r="14" spans="1:8" ht="12.75">
      <c r="A14" s="44" t="s">
        <v>1338</v>
      </c>
      <c r="B14" s="45" t="s">
        <v>1339</v>
      </c>
      <c r="C14" s="298">
        <v>6</v>
      </c>
      <c r="D14" s="45">
        <v>395</v>
      </c>
      <c r="E14" s="48">
        <v>28.77</v>
      </c>
      <c r="F14" s="88">
        <v>0.65</v>
      </c>
      <c r="G14" s="48">
        <f t="shared" si="0"/>
        <v>2.259297879735836</v>
      </c>
      <c r="H14" s="51">
        <v>40464</v>
      </c>
    </row>
    <row r="15" spans="1:8" ht="12.75">
      <c r="A15" s="44" t="s">
        <v>577</v>
      </c>
      <c r="B15" s="45" t="s">
        <v>578</v>
      </c>
      <c r="C15" s="298">
        <v>7</v>
      </c>
      <c r="D15" s="45">
        <v>325</v>
      </c>
      <c r="E15" s="48">
        <v>19.3</v>
      </c>
      <c r="F15" s="88">
        <v>0.56</v>
      </c>
      <c r="G15" s="48">
        <f t="shared" si="0"/>
        <v>2.901554404145078</v>
      </c>
      <c r="H15" s="51">
        <v>40256</v>
      </c>
    </row>
    <row r="16" spans="1:8" ht="12.75">
      <c r="A16" s="44" t="s">
        <v>1360</v>
      </c>
      <c r="B16" s="45" t="s">
        <v>1361</v>
      </c>
      <c r="C16" s="298">
        <v>6</v>
      </c>
      <c r="D16" s="45">
        <v>376</v>
      </c>
      <c r="E16" s="48">
        <v>42.63</v>
      </c>
      <c r="F16" s="88">
        <v>2.82</v>
      </c>
      <c r="G16" s="48">
        <f t="shared" si="0"/>
        <v>6.61505981703026</v>
      </c>
      <c r="H16" s="51">
        <v>40304</v>
      </c>
    </row>
    <row r="17" spans="1:8" ht="12.75">
      <c r="A17" s="44" t="s">
        <v>1298</v>
      </c>
      <c r="B17" s="45" t="s">
        <v>1299</v>
      </c>
      <c r="C17" s="298">
        <v>6</v>
      </c>
      <c r="D17" s="45">
        <v>374</v>
      </c>
      <c r="E17" s="48">
        <v>43.58</v>
      </c>
      <c r="F17" s="88">
        <v>0.72</v>
      </c>
      <c r="G17" s="70">
        <f t="shared" si="0"/>
        <v>1.6521340064249657</v>
      </c>
      <c r="H17" s="51">
        <v>40303</v>
      </c>
    </row>
    <row r="18" spans="1:8" ht="12.75">
      <c r="A18" s="44" t="s">
        <v>1330</v>
      </c>
      <c r="B18" s="45" t="s">
        <v>1331</v>
      </c>
      <c r="C18" s="298">
        <v>5</v>
      </c>
      <c r="D18" s="45">
        <v>415</v>
      </c>
      <c r="E18" s="48">
        <v>27.28</v>
      </c>
      <c r="F18" s="88">
        <v>0.32</v>
      </c>
      <c r="G18" s="70">
        <f t="shared" si="0"/>
        <v>1.1730205278592376</v>
      </c>
      <c r="H18" s="51">
        <v>40136</v>
      </c>
    </row>
    <row r="19" spans="1:8" ht="12.75">
      <c r="A19" s="44" t="s">
        <v>1356</v>
      </c>
      <c r="B19" s="45" t="s">
        <v>1357</v>
      </c>
      <c r="C19" s="298">
        <v>5</v>
      </c>
      <c r="D19" s="45">
        <v>424</v>
      </c>
      <c r="E19" s="48">
        <v>13.65</v>
      </c>
      <c r="F19" s="88">
        <v>0.28</v>
      </c>
      <c r="G19" s="48">
        <f t="shared" si="0"/>
        <v>2.051282051282051</v>
      </c>
      <c r="H19" s="51">
        <v>40267</v>
      </c>
    </row>
    <row r="20" spans="1:8" ht="12.75">
      <c r="A20" s="44" t="s">
        <v>325</v>
      </c>
      <c r="B20" s="45" t="s">
        <v>326</v>
      </c>
      <c r="C20" s="298">
        <v>8</v>
      </c>
      <c r="D20" s="45">
        <v>282</v>
      </c>
      <c r="E20" s="48">
        <v>27.88</v>
      </c>
      <c r="F20" s="88">
        <v>0.88</v>
      </c>
      <c r="G20" s="48">
        <f t="shared" si="0"/>
        <v>3.1563845050215207</v>
      </c>
      <c r="H20" s="51">
        <v>40324</v>
      </c>
    </row>
    <row r="21" spans="1:8" ht="12.75">
      <c r="A21" s="44" t="s">
        <v>579</v>
      </c>
      <c r="B21" s="45" t="s">
        <v>581</v>
      </c>
      <c r="C21" s="298">
        <v>8</v>
      </c>
      <c r="D21" s="45">
        <v>277</v>
      </c>
      <c r="E21" s="48">
        <v>35.88</v>
      </c>
      <c r="F21" s="88">
        <v>0.36</v>
      </c>
      <c r="G21" s="70">
        <f t="shared" si="0"/>
        <v>1.003344481605351</v>
      </c>
      <c r="H21" s="51">
        <v>40267</v>
      </c>
    </row>
    <row r="22" spans="1:8" ht="12.75">
      <c r="A22" s="44" t="s">
        <v>635</v>
      </c>
      <c r="B22" s="45" t="s">
        <v>636</v>
      </c>
      <c r="C22" s="298">
        <v>8</v>
      </c>
      <c r="D22" s="45">
        <v>262</v>
      </c>
      <c r="E22" s="48">
        <v>9.02</v>
      </c>
      <c r="F22" s="88">
        <v>0.328</v>
      </c>
      <c r="G22" s="48">
        <f t="shared" si="0"/>
        <v>3.6363636363636367</v>
      </c>
      <c r="H22" s="97">
        <v>39745</v>
      </c>
    </row>
    <row r="23" spans="1:8" ht="12.75">
      <c r="A23" s="44" t="s">
        <v>767</v>
      </c>
      <c r="B23" s="45" t="s">
        <v>768</v>
      </c>
      <c r="C23" s="298">
        <v>7</v>
      </c>
      <c r="D23" s="45">
        <v>333</v>
      </c>
      <c r="E23" s="48">
        <v>22.5</v>
      </c>
      <c r="F23" s="88">
        <v>0.4</v>
      </c>
      <c r="G23" s="70">
        <f t="shared" si="0"/>
        <v>1.7777777777777777</v>
      </c>
      <c r="H23" s="51">
        <v>40325</v>
      </c>
    </row>
    <row r="24" spans="1:8" ht="12.75">
      <c r="A24" s="44" t="s">
        <v>1350</v>
      </c>
      <c r="B24" s="45" t="s">
        <v>1351</v>
      </c>
      <c r="C24" s="298">
        <v>7</v>
      </c>
      <c r="D24" s="45">
        <v>332</v>
      </c>
      <c r="E24" s="48">
        <v>36.56</v>
      </c>
      <c r="F24" s="88">
        <v>0.64</v>
      </c>
      <c r="G24" s="70">
        <f t="shared" si="0"/>
        <v>1.75054704595186</v>
      </c>
      <c r="H24" s="51">
        <v>40318</v>
      </c>
    </row>
    <row r="25" spans="1:8" ht="12.75">
      <c r="A25" s="44" t="s">
        <v>481</v>
      </c>
      <c r="B25" s="45" t="s">
        <v>482</v>
      </c>
      <c r="C25" s="298">
        <v>7</v>
      </c>
      <c r="D25" s="45">
        <v>324</v>
      </c>
      <c r="E25" s="48">
        <v>7.14</v>
      </c>
      <c r="F25" s="88">
        <v>0.28</v>
      </c>
      <c r="G25" s="48">
        <f t="shared" si="0"/>
        <v>3.921568627450981</v>
      </c>
      <c r="H25" s="51">
        <v>40254</v>
      </c>
    </row>
    <row r="26" spans="1:8" ht="12.75">
      <c r="A26" s="44" t="s">
        <v>1344</v>
      </c>
      <c r="B26" s="45" t="s">
        <v>1345</v>
      </c>
      <c r="C26" s="298">
        <v>8</v>
      </c>
      <c r="D26" s="45">
        <v>295</v>
      </c>
      <c r="E26" s="48">
        <v>139.24</v>
      </c>
      <c r="F26" s="88">
        <v>1.68</v>
      </c>
      <c r="G26" s="70">
        <f t="shared" si="0"/>
        <v>1.2065498419994254</v>
      </c>
      <c r="H26" s="51">
        <v>40434</v>
      </c>
    </row>
    <row r="27" spans="1:8" ht="12.75">
      <c r="A27" s="44" t="s">
        <v>582</v>
      </c>
      <c r="B27" s="45" t="s">
        <v>583</v>
      </c>
      <c r="C27" s="298">
        <v>9</v>
      </c>
      <c r="D27" s="45">
        <v>248</v>
      </c>
      <c r="E27" s="48">
        <v>20.77</v>
      </c>
      <c r="F27" s="88">
        <v>0.78</v>
      </c>
      <c r="G27" s="48">
        <f t="shared" si="0"/>
        <v>3.755416466056813</v>
      </c>
      <c r="H27" s="51">
        <v>40245</v>
      </c>
    </row>
    <row r="28" spans="1:8" ht="12.75">
      <c r="A28" s="44" t="s">
        <v>584</v>
      </c>
      <c r="B28" s="45" t="s">
        <v>585</v>
      </c>
      <c r="C28" s="298">
        <v>8</v>
      </c>
      <c r="D28" s="45">
        <v>272</v>
      </c>
      <c r="E28" s="48">
        <v>20.87</v>
      </c>
      <c r="F28" s="88">
        <v>1</v>
      </c>
      <c r="G28" s="48">
        <f t="shared" si="0"/>
        <v>4.79156684235745</v>
      </c>
      <c r="H28" s="51">
        <v>40232</v>
      </c>
    </row>
    <row r="29" spans="1:8" ht="12.75">
      <c r="A29" s="44" t="s">
        <v>626</v>
      </c>
      <c r="B29" s="45" t="s">
        <v>627</v>
      </c>
      <c r="C29" s="298">
        <v>8</v>
      </c>
      <c r="D29" s="45">
        <v>268</v>
      </c>
      <c r="E29" s="48">
        <v>30.88</v>
      </c>
      <c r="F29" s="88">
        <v>0.84</v>
      </c>
      <c r="G29" s="48">
        <f t="shared" si="0"/>
        <v>2.7202072538860103</v>
      </c>
      <c r="H29" s="51">
        <v>40176</v>
      </c>
    </row>
    <row r="30" spans="1:8" ht="12.75">
      <c r="A30" s="44" t="s">
        <v>415</v>
      </c>
      <c r="B30" s="45" t="s">
        <v>416</v>
      </c>
      <c r="C30" s="298">
        <v>6</v>
      </c>
      <c r="D30" s="45">
        <v>360</v>
      </c>
      <c r="E30" s="48">
        <v>31.49</v>
      </c>
      <c r="F30" s="88">
        <v>0.6</v>
      </c>
      <c r="G30" s="70">
        <f t="shared" si="0"/>
        <v>1.905366783105748</v>
      </c>
      <c r="H30" s="51">
        <v>40115</v>
      </c>
    </row>
    <row r="31" spans="1:8" ht="12.75">
      <c r="A31" s="44" t="s">
        <v>1101</v>
      </c>
      <c r="B31" s="45" t="s">
        <v>1102</v>
      </c>
      <c r="C31" s="298">
        <v>8</v>
      </c>
      <c r="D31" s="45">
        <v>298</v>
      </c>
      <c r="E31" s="48">
        <v>31.39</v>
      </c>
      <c r="F31" s="88">
        <v>0.6</v>
      </c>
      <c r="G31" s="70">
        <f t="shared" si="0"/>
        <v>1.911436763300414</v>
      </c>
      <c r="H31" s="51">
        <v>40452</v>
      </c>
    </row>
    <row r="32" spans="1:8" ht="12.75">
      <c r="A32" s="150" t="s">
        <v>765</v>
      </c>
      <c r="B32" s="45" t="s">
        <v>766</v>
      </c>
      <c r="C32" s="298">
        <v>9</v>
      </c>
      <c r="D32" s="45">
        <v>246</v>
      </c>
      <c r="E32" s="48">
        <v>66.5</v>
      </c>
      <c r="F32" s="88">
        <v>1.68</v>
      </c>
      <c r="G32" s="48">
        <f t="shared" si="0"/>
        <v>2.526315789473684</v>
      </c>
      <c r="H32" s="51">
        <v>40240</v>
      </c>
    </row>
    <row r="33" spans="1:8" ht="12.75">
      <c r="A33" s="44" t="s">
        <v>763</v>
      </c>
      <c r="B33" s="45" t="s">
        <v>764</v>
      </c>
      <c r="C33" s="298">
        <v>8</v>
      </c>
      <c r="D33" s="45">
        <v>275</v>
      </c>
      <c r="E33" s="48">
        <v>55.9</v>
      </c>
      <c r="F33" s="88">
        <v>1.68</v>
      </c>
      <c r="G33" s="48">
        <f t="shared" si="0"/>
        <v>3.005366726296959</v>
      </c>
      <c r="H33" s="51">
        <v>40240</v>
      </c>
    </row>
    <row r="34" spans="1:8" ht="12.75">
      <c r="A34" s="44" t="s">
        <v>479</v>
      </c>
      <c r="B34" s="45" t="s">
        <v>480</v>
      </c>
      <c r="C34" s="298">
        <v>7</v>
      </c>
      <c r="D34" s="45">
        <v>326</v>
      </c>
      <c r="E34" s="48">
        <v>17.22</v>
      </c>
      <c r="F34" s="88">
        <v>0.8</v>
      </c>
      <c r="G34" s="48">
        <f t="shared" si="0"/>
        <v>4.64576074332172</v>
      </c>
      <c r="H34" s="51">
        <v>40261</v>
      </c>
    </row>
    <row r="35" spans="1:8" ht="12.75">
      <c r="A35" s="44" t="s">
        <v>492</v>
      </c>
      <c r="B35" s="45" t="s">
        <v>493</v>
      </c>
      <c r="C35" s="298">
        <v>5</v>
      </c>
      <c r="D35" s="45">
        <v>434</v>
      </c>
      <c r="E35" s="48">
        <v>30.56</v>
      </c>
      <c r="F35" s="88">
        <v>2.04</v>
      </c>
      <c r="G35" s="48">
        <f t="shared" si="0"/>
        <v>6.675392670157068</v>
      </c>
      <c r="H35" s="51">
        <v>40388</v>
      </c>
    </row>
    <row r="36" spans="1:8" ht="12.75">
      <c r="A36" s="44" t="s">
        <v>238</v>
      </c>
      <c r="B36" s="45" t="s">
        <v>239</v>
      </c>
      <c r="C36" s="298">
        <v>5</v>
      </c>
      <c r="D36" s="45">
        <v>441</v>
      </c>
      <c r="E36" s="48">
        <v>25.55</v>
      </c>
      <c r="F36" s="88">
        <v>0.8</v>
      </c>
      <c r="G36" s="48">
        <f aca="true" t="shared" si="1" ref="G36:G67">(F36/E36)*100</f>
        <v>3.131115459882583</v>
      </c>
      <c r="H36" s="51">
        <v>40424</v>
      </c>
    </row>
    <row r="37" spans="1:8" ht="12.75">
      <c r="A37" s="44" t="s">
        <v>1384</v>
      </c>
      <c r="B37" s="45" t="s">
        <v>1385</v>
      </c>
      <c r="C37" s="298">
        <v>6</v>
      </c>
      <c r="D37" s="45">
        <v>357</v>
      </c>
      <c r="E37" s="48">
        <v>61.13</v>
      </c>
      <c r="F37" s="88">
        <v>1.68</v>
      </c>
      <c r="G37" s="48">
        <f t="shared" si="1"/>
        <v>2.7482414526419108</v>
      </c>
      <c r="H37" s="97">
        <v>39848</v>
      </c>
    </row>
    <row r="38" spans="1:8" ht="12.75">
      <c r="A38" s="44" t="s">
        <v>1358</v>
      </c>
      <c r="B38" s="45" t="s">
        <v>1359</v>
      </c>
      <c r="C38" s="298">
        <v>6</v>
      </c>
      <c r="D38" s="45">
        <v>377</v>
      </c>
      <c r="E38" s="48">
        <v>44.44</v>
      </c>
      <c r="F38" s="88">
        <v>1</v>
      </c>
      <c r="G38" s="48">
        <f t="shared" si="1"/>
        <v>2.25022502250225</v>
      </c>
      <c r="H38" s="51">
        <v>40310</v>
      </c>
    </row>
    <row r="39" spans="1:8" ht="12.75">
      <c r="A39" s="44" t="s">
        <v>452</v>
      </c>
      <c r="B39" s="45" t="s">
        <v>453</v>
      </c>
      <c r="C39" s="298">
        <v>5</v>
      </c>
      <c r="D39" s="45">
        <v>428</v>
      </c>
      <c r="E39" s="48">
        <v>41.46</v>
      </c>
      <c r="F39" s="88">
        <v>1.8</v>
      </c>
      <c r="G39" s="48">
        <f t="shared" si="1"/>
        <v>4.341534008683068</v>
      </c>
      <c r="H39" s="51">
        <v>40402</v>
      </c>
    </row>
    <row r="40" spans="1:8" ht="12.75">
      <c r="A40" s="150" t="s">
        <v>645</v>
      </c>
      <c r="B40" s="45" t="s">
        <v>646</v>
      </c>
      <c r="C40" s="298">
        <v>6</v>
      </c>
      <c r="D40" s="45">
        <v>353</v>
      </c>
      <c r="E40" s="48">
        <v>23.95</v>
      </c>
      <c r="F40" s="88">
        <v>0.8</v>
      </c>
      <c r="G40" s="48">
        <f t="shared" si="1"/>
        <v>3.340292275574113</v>
      </c>
      <c r="H40" s="97">
        <v>39731</v>
      </c>
    </row>
    <row r="41" spans="1:8" ht="12.75">
      <c r="A41" s="146" t="s">
        <v>477</v>
      </c>
      <c r="B41" s="45" t="s">
        <v>478</v>
      </c>
      <c r="C41" s="298">
        <v>9</v>
      </c>
      <c r="D41" s="45">
        <v>257</v>
      </c>
      <c r="E41" s="48">
        <v>53</v>
      </c>
      <c r="F41" s="88">
        <v>0.92</v>
      </c>
      <c r="G41" s="70">
        <f t="shared" si="1"/>
        <v>1.7358490566037739</v>
      </c>
      <c r="H41" s="51">
        <v>40407</v>
      </c>
    </row>
    <row r="42" spans="1:8" ht="12.75">
      <c r="A42" s="44" t="s">
        <v>6</v>
      </c>
      <c r="B42" s="45" t="s">
        <v>7</v>
      </c>
      <c r="C42" s="298">
        <v>6</v>
      </c>
      <c r="D42" s="45">
        <v>363</v>
      </c>
      <c r="E42" s="48">
        <v>37.26</v>
      </c>
      <c r="F42" s="88">
        <v>1.1</v>
      </c>
      <c r="G42" s="48">
        <f t="shared" si="1"/>
        <v>2.9522275899087496</v>
      </c>
      <c r="H42" s="51">
        <v>40175</v>
      </c>
    </row>
    <row r="43" spans="1:8" ht="12.75">
      <c r="A43" s="44" t="s">
        <v>319</v>
      </c>
      <c r="B43" s="45" t="s">
        <v>320</v>
      </c>
      <c r="C43" s="298">
        <v>5</v>
      </c>
      <c r="D43" s="45">
        <v>396</v>
      </c>
      <c r="E43" s="48">
        <v>31.01</v>
      </c>
      <c r="F43" s="88">
        <v>0.72</v>
      </c>
      <c r="G43" s="48">
        <f t="shared" si="1"/>
        <v>2.3218316672041275</v>
      </c>
      <c r="H43" s="97">
        <v>39570</v>
      </c>
    </row>
    <row r="44" spans="1:8" ht="12.75">
      <c r="A44" s="44" t="s">
        <v>598</v>
      </c>
      <c r="B44" s="45" t="s">
        <v>599</v>
      </c>
      <c r="C44" s="298">
        <v>5</v>
      </c>
      <c r="D44" s="45">
        <v>421</v>
      </c>
      <c r="E44" s="48">
        <v>14.79</v>
      </c>
      <c r="F44" s="88">
        <v>0.78</v>
      </c>
      <c r="G44" s="48">
        <f t="shared" si="1"/>
        <v>5.273833671399595</v>
      </c>
      <c r="H44" s="51">
        <v>40220</v>
      </c>
    </row>
    <row r="45" spans="1:8" ht="12.75">
      <c r="A45" s="44" t="s">
        <v>456</v>
      </c>
      <c r="B45" s="45" t="s">
        <v>457</v>
      </c>
      <c r="C45" s="298">
        <v>7</v>
      </c>
      <c r="D45" s="45">
        <v>300</v>
      </c>
      <c r="E45" s="48">
        <v>20.68</v>
      </c>
      <c r="F45" s="88">
        <v>0.3</v>
      </c>
      <c r="G45" s="70">
        <f t="shared" si="1"/>
        <v>1.4506769825918762</v>
      </c>
      <c r="H45" s="97">
        <v>39626</v>
      </c>
    </row>
    <row r="46" spans="1:8" ht="12.75">
      <c r="A46" s="44" t="s">
        <v>792</v>
      </c>
      <c r="B46" s="45" t="s">
        <v>793</v>
      </c>
      <c r="C46" s="298">
        <v>7</v>
      </c>
      <c r="D46" s="45">
        <v>323</v>
      </c>
      <c r="E46" s="48">
        <v>8.5</v>
      </c>
      <c r="F46" s="88">
        <v>0.44</v>
      </c>
      <c r="G46" s="48">
        <f t="shared" si="1"/>
        <v>5.176470588235294</v>
      </c>
      <c r="H46" s="51">
        <v>40248</v>
      </c>
    </row>
    <row r="47" spans="1:8" ht="12.75">
      <c r="A47" s="44" t="s">
        <v>759</v>
      </c>
      <c r="B47" s="45" t="s">
        <v>760</v>
      </c>
      <c r="C47" s="298">
        <v>5</v>
      </c>
      <c r="D47" s="45">
        <v>404</v>
      </c>
      <c r="E47" s="48">
        <v>32.88</v>
      </c>
      <c r="F47" s="88">
        <v>0.74</v>
      </c>
      <c r="G47" s="48">
        <f t="shared" si="1"/>
        <v>2.2506082725060823</v>
      </c>
      <c r="H47" s="97">
        <v>39722</v>
      </c>
    </row>
    <row r="48" spans="1:8" ht="12.75">
      <c r="A48" s="44" t="s">
        <v>421</v>
      </c>
      <c r="B48" s="45" t="s">
        <v>422</v>
      </c>
      <c r="C48" s="298">
        <v>5</v>
      </c>
      <c r="D48" s="45">
        <v>411</v>
      </c>
      <c r="E48" s="48">
        <v>10.43</v>
      </c>
      <c r="F48" s="88">
        <v>0.2</v>
      </c>
      <c r="G48" s="70">
        <f t="shared" si="1"/>
        <v>1.9175455417066156</v>
      </c>
      <c r="H48" s="97">
        <v>40052</v>
      </c>
    </row>
    <row r="49" spans="1:8" ht="12.75">
      <c r="A49" s="44" t="s">
        <v>1354</v>
      </c>
      <c r="B49" s="45" t="s">
        <v>1355</v>
      </c>
      <c r="C49" s="298">
        <v>7</v>
      </c>
      <c r="D49" s="45">
        <v>338</v>
      </c>
      <c r="E49" s="48">
        <v>10.91</v>
      </c>
      <c r="F49" s="88">
        <v>0.6</v>
      </c>
      <c r="G49" s="48">
        <f t="shared" si="1"/>
        <v>5.499541704857928</v>
      </c>
      <c r="H49" s="51">
        <v>40346</v>
      </c>
    </row>
    <row r="50" spans="1:8" ht="12.75">
      <c r="A50" s="44" t="s">
        <v>485</v>
      </c>
      <c r="B50" s="45" t="s">
        <v>486</v>
      </c>
      <c r="C50" s="298">
        <v>7</v>
      </c>
      <c r="D50" s="45">
        <v>318</v>
      </c>
      <c r="E50" s="48">
        <v>71.75</v>
      </c>
      <c r="F50" s="88">
        <v>1.56</v>
      </c>
      <c r="G50" s="48">
        <f t="shared" si="1"/>
        <v>2.1742160278745644</v>
      </c>
      <c r="H50" s="51">
        <v>40234</v>
      </c>
    </row>
    <row r="51" spans="1:8" ht="12.75">
      <c r="A51" s="44" t="s">
        <v>473</v>
      </c>
      <c r="B51" s="45" t="s">
        <v>474</v>
      </c>
      <c r="C51" s="298">
        <v>8</v>
      </c>
      <c r="D51" s="45">
        <v>293</v>
      </c>
      <c r="E51" s="48">
        <v>21</v>
      </c>
      <c r="F51" s="88">
        <v>0.4</v>
      </c>
      <c r="G51" s="70">
        <f t="shared" si="1"/>
        <v>1.9047619047619049</v>
      </c>
      <c r="H51" s="51">
        <v>40420</v>
      </c>
    </row>
    <row r="52" spans="1:8" ht="12.75">
      <c r="A52" s="44" t="s">
        <v>1238</v>
      </c>
      <c r="B52" s="45" t="s">
        <v>1239</v>
      </c>
      <c r="C52" s="298">
        <v>5</v>
      </c>
      <c r="D52" s="45">
        <v>405</v>
      </c>
      <c r="E52" s="48">
        <v>25.12</v>
      </c>
      <c r="F52" s="88">
        <v>2.3</v>
      </c>
      <c r="G52" s="48">
        <f t="shared" si="1"/>
        <v>9.156050955414011</v>
      </c>
      <c r="H52" s="97">
        <v>39842</v>
      </c>
    </row>
    <row r="53" spans="1:8" ht="12.75">
      <c r="A53" s="44" t="s">
        <v>248</v>
      </c>
      <c r="B53" s="45" t="s">
        <v>249</v>
      </c>
      <c r="C53" s="298">
        <v>5</v>
      </c>
      <c r="D53" s="45">
        <v>398</v>
      </c>
      <c r="E53" s="48">
        <v>34.13</v>
      </c>
      <c r="F53" s="88">
        <v>0.56</v>
      </c>
      <c r="G53" s="70">
        <f t="shared" si="1"/>
        <v>1.6407852329329038</v>
      </c>
      <c r="H53" s="97">
        <v>39623</v>
      </c>
    </row>
    <row r="54" spans="1:8" ht="12.75">
      <c r="A54" s="44" t="s">
        <v>363</v>
      </c>
      <c r="B54" s="45" t="s">
        <v>364</v>
      </c>
      <c r="C54" s="298">
        <v>7</v>
      </c>
      <c r="D54" s="45">
        <v>331</v>
      </c>
      <c r="E54" s="48">
        <v>56.5</v>
      </c>
      <c r="F54" s="88">
        <v>0.82</v>
      </c>
      <c r="G54" s="70">
        <f t="shared" si="1"/>
        <v>1.4513274336283184</v>
      </c>
      <c r="H54" s="51">
        <v>40303</v>
      </c>
    </row>
    <row r="55" spans="1:8" ht="12.75">
      <c r="A55" s="44" t="s">
        <v>333</v>
      </c>
      <c r="B55" s="45" t="s">
        <v>334</v>
      </c>
      <c r="C55" s="298">
        <v>6</v>
      </c>
      <c r="D55" s="45">
        <v>354</v>
      </c>
      <c r="E55" s="48">
        <v>44.61</v>
      </c>
      <c r="F55" s="88">
        <v>0.8</v>
      </c>
      <c r="G55" s="70">
        <f t="shared" si="1"/>
        <v>1.7933198834342075</v>
      </c>
      <c r="H55" s="97">
        <v>39736</v>
      </c>
    </row>
    <row r="56" spans="1:8" ht="12.75">
      <c r="A56" s="44" t="s">
        <v>180</v>
      </c>
      <c r="B56" s="45" t="s">
        <v>443</v>
      </c>
      <c r="C56" s="298">
        <v>6</v>
      </c>
      <c r="D56" s="45">
        <v>388</v>
      </c>
      <c r="E56" s="48">
        <v>33.9</v>
      </c>
      <c r="F56" s="88">
        <v>0.92</v>
      </c>
      <c r="G56" s="48">
        <f t="shared" si="1"/>
        <v>2.7138643067846613</v>
      </c>
      <c r="H56" s="51">
        <v>40417</v>
      </c>
    </row>
    <row r="57" spans="1:8" ht="12.75">
      <c r="A57" s="44" t="s">
        <v>641</v>
      </c>
      <c r="B57" s="45" t="s">
        <v>642</v>
      </c>
      <c r="C57" s="298">
        <v>6</v>
      </c>
      <c r="D57" s="45">
        <v>351</v>
      </c>
      <c r="E57" s="48">
        <v>15.44</v>
      </c>
      <c r="F57" s="88">
        <v>0.6</v>
      </c>
      <c r="G57" s="48">
        <f t="shared" si="1"/>
        <v>3.8860103626943006</v>
      </c>
      <c r="H57" s="97">
        <v>39597</v>
      </c>
    </row>
    <row r="58" spans="1:8" ht="12.75">
      <c r="A58" s="44" t="s">
        <v>586</v>
      </c>
      <c r="B58" s="45" t="s">
        <v>587</v>
      </c>
      <c r="C58" s="298">
        <v>6</v>
      </c>
      <c r="D58" s="45">
        <v>366</v>
      </c>
      <c r="E58" s="48">
        <v>49.89</v>
      </c>
      <c r="F58" s="88">
        <v>0.96</v>
      </c>
      <c r="G58" s="70">
        <f t="shared" si="1"/>
        <v>1.924233313289236</v>
      </c>
      <c r="H58" s="51">
        <v>40233</v>
      </c>
    </row>
    <row r="59" spans="1:8" ht="12.75">
      <c r="A59" s="44" t="s">
        <v>1103</v>
      </c>
      <c r="B59" s="45" t="s">
        <v>1104</v>
      </c>
      <c r="C59" s="298">
        <v>5</v>
      </c>
      <c r="D59" s="45">
        <v>440</v>
      </c>
      <c r="E59" s="48">
        <v>74.41</v>
      </c>
      <c r="F59" s="88">
        <v>1.05</v>
      </c>
      <c r="G59" s="70">
        <f t="shared" si="1"/>
        <v>1.4111006585136407</v>
      </c>
      <c r="H59" s="51">
        <v>40409</v>
      </c>
    </row>
    <row r="60" spans="1:8" ht="12.75">
      <c r="A60" s="44" t="s">
        <v>355</v>
      </c>
      <c r="B60" s="45" t="s">
        <v>356</v>
      </c>
      <c r="C60" s="298">
        <v>7</v>
      </c>
      <c r="D60" s="45">
        <v>311</v>
      </c>
      <c r="E60" s="48">
        <v>26.98</v>
      </c>
      <c r="F60" s="88">
        <v>0.35</v>
      </c>
      <c r="G60" s="70">
        <f t="shared" si="1"/>
        <v>1.2972572275759822</v>
      </c>
      <c r="H60" s="51">
        <v>40198</v>
      </c>
    </row>
    <row r="61" spans="1:8" ht="12.75">
      <c r="A61" s="44" t="s">
        <v>629</v>
      </c>
      <c r="B61" s="45" t="s">
        <v>630</v>
      </c>
      <c r="C61" s="298">
        <v>6</v>
      </c>
      <c r="D61" s="45">
        <v>380</v>
      </c>
      <c r="E61" s="48">
        <v>9.21</v>
      </c>
      <c r="F61" s="88">
        <v>0.1</v>
      </c>
      <c r="G61" s="70">
        <f t="shared" si="1"/>
        <v>1.0857763300760044</v>
      </c>
      <c r="H61" s="51">
        <v>40339</v>
      </c>
    </row>
    <row r="62" spans="1:8" ht="12.75">
      <c r="A62" s="44" t="s">
        <v>616</v>
      </c>
      <c r="B62" s="45" t="s">
        <v>617</v>
      </c>
      <c r="C62" s="298">
        <v>6</v>
      </c>
      <c r="D62" s="45">
        <v>382</v>
      </c>
      <c r="E62" s="48">
        <v>41.26</v>
      </c>
      <c r="F62" s="88">
        <v>1.28</v>
      </c>
      <c r="G62" s="48">
        <f t="shared" si="1"/>
        <v>3.1022782355792535</v>
      </c>
      <c r="H62" s="51">
        <v>40366</v>
      </c>
    </row>
    <row r="63" spans="1:8" ht="12.75">
      <c r="A63" s="44" t="s">
        <v>450</v>
      </c>
      <c r="B63" s="45" t="s">
        <v>451</v>
      </c>
      <c r="C63" s="298">
        <v>5</v>
      </c>
      <c r="D63" s="45">
        <v>435</v>
      </c>
      <c r="E63" s="48">
        <v>31.76</v>
      </c>
      <c r="F63" s="88">
        <v>2.44</v>
      </c>
      <c r="G63" s="48">
        <f t="shared" si="1"/>
        <v>7.682619647355163</v>
      </c>
      <c r="H63" s="51">
        <v>40394</v>
      </c>
    </row>
    <row r="64" spans="1:8" ht="12.75">
      <c r="A64" s="44" t="s">
        <v>547</v>
      </c>
      <c r="B64" s="45" t="s">
        <v>548</v>
      </c>
      <c r="C64" s="298">
        <v>7</v>
      </c>
      <c r="D64" s="45">
        <v>341</v>
      </c>
      <c r="E64" s="48">
        <v>63.27</v>
      </c>
      <c r="F64" s="88">
        <v>1.2</v>
      </c>
      <c r="G64" s="70">
        <f t="shared" si="1"/>
        <v>1.8966334755808438</v>
      </c>
      <c r="H64" s="51">
        <v>40357</v>
      </c>
    </row>
    <row r="65" spans="1:8" ht="12.75">
      <c r="A65" s="44" t="s">
        <v>383</v>
      </c>
      <c r="B65" s="45" t="s">
        <v>384</v>
      </c>
      <c r="C65" s="298">
        <v>6</v>
      </c>
      <c r="D65" s="45">
        <v>389</v>
      </c>
      <c r="E65" s="48">
        <v>29.01</v>
      </c>
      <c r="F65" s="88">
        <v>1.36</v>
      </c>
      <c r="G65" s="48">
        <f t="shared" si="1"/>
        <v>4.688038607376767</v>
      </c>
      <c r="H65" s="51">
        <v>40417</v>
      </c>
    </row>
    <row r="66" spans="1:8" ht="12.75">
      <c r="A66" s="44" t="s">
        <v>870</v>
      </c>
      <c r="B66" s="45" t="s">
        <v>871</v>
      </c>
      <c r="C66" s="298">
        <v>7</v>
      </c>
      <c r="D66" s="45">
        <v>304</v>
      </c>
      <c r="E66" s="48">
        <v>27.78</v>
      </c>
      <c r="F66" s="88">
        <v>0.2</v>
      </c>
      <c r="G66" s="70">
        <f t="shared" si="1"/>
        <v>0.7199424046076314</v>
      </c>
      <c r="H66" s="97">
        <v>39806</v>
      </c>
    </row>
    <row r="67" spans="1:8" ht="12.75">
      <c r="A67" s="44" t="s">
        <v>1105</v>
      </c>
      <c r="B67" s="45" t="s">
        <v>1106</v>
      </c>
      <c r="C67" s="298">
        <v>6</v>
      </c>
      <c r="D67" s="45">
        <v>392</v>
      </c>
      <c r="E67" s="48">
        <v>59.27</v>
      </c>
      <c r="F67" s="88">
        <v>2.12</v>
      </c>
      <c r="G67" s="48">
        <f t="shared" si="1"/>
        <v>3.576851695630167</v>
      </c>
      <c r="H67" s="51">
        <v>40434</v>
      </c>
    </row>
    <row r="68" spans="1:8" ht="12.75">
      <c r="A68" s="44" t="s">
        <v>602</v>
      </c>
      <c r="B68" s="45" t="s">
        <v>603</v>
      </c>
      <c r="C68" s="298">
        <v>7</v>
      </c>
      <c r="D68" s="45">
        <v>317</v>
      </c>
      <c r="E68" s="48">
        <v>42.73</v>
      </c>
      <c r="F68" s="88">
        <v>1.83</v>
      </c>
      <c r="G68" s="48">
        <f aca="true" t="shared" si="2" ref="G68:G99">(F68/E68)*100</f>
        <v>4.2827053592323905</v>
      </c>
      <c r="H68" s="51">
        <v>40233</v>
      </c>
    </row>
    <row r="69" spans="1:8" ht="12.75">
      <c r="A69" s="150" t="s">
        <v>1305</v>
      </c>
      <c r="B69" s="45" t="s">
        <v>1300</v>
      </c>
      <c r="C69" s="298">
        <v>8</v>
      </c>
      <c r="D69" s="45">
        <v>279</v>
      </c>
      <c r="E69" s="48">
        <v>10.92</v>
      </c>
      <c r="F69" s="88">
        <v>0.46</v>
      </c>
      <c r="G69" s="48">
        <f t="shared" si="2"/>
        <v>4.212454212454213</v>
      </c>
      <c r="H69" s="51">
        <v>40297</v>
      </c>
    </row>
    <row r="70" spans="1:8" ht="12.75">
      <c r="A70" s="150" t="s">
        <v>1306</v>
      </c>
      <c r="B70" s="181" t="s">
        <v>1307</v>
      </c>
      <c r="C70" s="298">
        <v>8</v>
      </c>
      <c r="D70" s="45">
        <v>280</v>
      </c>
      <c r="E70" s="48">
        <v>15.5</v>
      </c>
      <c r="F70" s="88">
        <v>0.43</v>
      </c>
      <c r="G70" s="48">
        <f t="shared" si="2"/>
        <v>2.7741935483870965</v>
      </c>
      <c r="H70" s="51">
        <v>40297</v>
      </c>
    </row>
    <row r="71" spans="1:8" ht="12.75">
      <c r="A71" s="44" t="s">
        <v>592</v>
      </c>
      <c r="B71" s="45" t="s">
        <v>593</v>
      </c>
      <c r="C71" s="298">
        <v>5</v>
      </c>
      <c r="D71" s="45">
        <v>422</v>
      </c>
      <c r="E71" s="48">
        <v>25.32</v>
      </c>
      <c r="F71" s="88">
        <v>1.21</v>
      </c>
      <c r="G71" s="48">
        <f t="shared" si="2"/>
        <v>4.7788309636650865</v>
      </c>
      <c r="H71" s="51">
        <v>40221</v>
      </c>
    </row>
    <row r="72" spans="1:8" ht="12.75">
      <c r="A72" s="44" t="s">
        <v>365</v>
      </c>
      <c r="B72" s="45" t="s">
        <v>366</v>
      </c>
      <c r="C72" s="298">
        <v>7</v>
      </c>
      <c r="D72" s="45">
        <v>309</v>
      </c>
      <c r="E72" s="48">
        <v>33.75</v>
      </c>
      <c r="F72" s="88">
        <v>1.26</v>
      </c>
      <c r="G72" s="48">
        <f t="shared" si="2"/>
        <v>3.733333333333334</v>
      </c>
      <c r="H72" s="51">
        <v>40176</v>
      </c>
    </row>
    <row r="73" spans="1:8" ht="12.75">
      <c r="A73" s="44" t="s">
        <v>1224</v>
      </c>
      <c r="B73" s="45" t="s">
        <v>1225</v>
      </c>
      <c r="C73" s="298">
        <v>7</v>
      </c>
      <c r="D73" s="45">
        <v>329</v>
      </c>
      <c r="E73" s="48">
        <v>51.33</v>
      </c>
      <c r="F73" s="88">
        <v>1.538</v>
      </c>
      <c r="G73" s="48">
        <f t="shared" si="2"/>
        <v>2.996298460939022</v>
      </c>
      <c r="H73" s="51">
        <v>40297</v>
      </c>
    </row>
    <row r="74" spans="1:8" ht="12.75">
      <c r="A74" s="44" t="s">
        <v>448</v>
      </c>
      <c r="B74" s="45" t="s">
        <v>449</v>
      </c>
      <c r="C74" s="298">
        <v>5</v>
      </c>
      <c r="D74" s="45">
        <v>420</v>
      </c>
      <c r="E74" s="48">
        <v>34.75</v>
      </c>
      <c r="F74" s="88">
        <v>2.16</v>
      </c>
      <c r="G74" s="48">
        <f t="shared" si="2"/>
        <v>6.215827338129497</v>
      </c>
      <c r="H74" s="51">
        <v>40213</v>
      </c>
    </row>
    <row r="75" spans="1:8" ht="12.75">
      <c r="A75" s="44" t="s">
        <v>1318</v>
      </c>
      <c r="B75" s="45" t="s">
        <v>1319</v>
      </c>
      <c r="C75" s="298">
        <v>6</v>
      </c>
      <c r="D75" s="45">
        <v>364</v>
      </c>
      <c r="E75" s="48">
        <v>10.65</v>
      </c>
      <c r="F75" s="88">
        <v>0.4</v>
      </c>
      <c r="G75" s="48">
        <f t="shared" si="2"/>
        <v>3.755868544600939</v>
      </c>
      <c r="H75" s="51">
        <v>40213</v>
      </c>
    </row>
    <row r="76" spans="1:8" ht="12.75">
      <c r="A76" s="44" t="s">
        <v>1320</v>
      </c>
      <c r="B76" s="45" t="s">
        <v>1321</v>
      </c>
      <c r="C76" s="298">
        <v>6</v>
      </c>
      <c r="D76" s="45">
        <v>383</v>
      </c>
      <c r="E76" s="48">
        <v>48.36</v>
      </c>
      <c r="F76" s="88">
        <v>2.24</v>
      </c>
      <c r="G76" s="48">
        <f t="shared" si="2"/>
        <v>4.631927212572375</v>
      </c>
      <c r="H76" s="51">
        <v>40387</v>
      </c>
    </row>
    <row r="77" spans="1:8" ht="12.75">
      <c r="A77" s="44" t="s">
        <v>385</v>
      </c>
      <c r="B77" s="45" t="s">
        <v>386</v>
      </c>
      <c r="C77" s="298">
        <v>5</v>
      </c>
      <c r="D77" s="45">
        <v>412</v>
      </c>
      <c r="E77" s="48">
        <v>51.73</v>
      </c>
      <c r="F77" s="88">
        <v>1.2</v>
      </c>
      <c r="G77" s="48">
        <f t="shared" si="2"/>
        <v>2.319737096462401</v>
      </c>
      <c r="H77" s="97">
        <v>40079</v>
      </c>
    </row>
    <row r="78" spans="1:8" ht="12.75">
      <c r="A78" s="44" t="s">
        <v>549</v>
      </c>
      <c r="B78" s="45" t="s">
        <v>550</v>
      </c>
      <c r="C78" s="298">
        <v>9</v>
      </c>
      <c r="D78" s="45">
        <v>252</v>
      </c>
      <c r="E78" s="48">
        <v>78.05</v>
      </c>
      <c r="F78" s="88">
        <v>0.48</v>
      </c>
      <c r="G78" s="70">
        <f t="shared" si="2"/>
        <v>0.6149903907751442</v>
      </c>
      <c r="H78" s="51">
        <v>40344</v>
      </c>
    </row>
    <row r="79" spans="1:8" ht="12.75">
      <c r="A79" s="44" t="s">
        <v>551</v>
      </c>
      <c r="B79" s="45" t="s">
        <v>552</v>
      </c>
      <c r="C79" s="298">
        <v>9</v>
      </c>
      <c r="D79" s="45">
        <v>253</v>
      </c>
      <c r="E79" s="48">
        <v>25.84</v>
      </c>
      <c r="F79" s="88">
        <v>0.8</v>
      </c>
      <c r="G79" s="48">
        <f t="shared" si="2"/>
        <v>3.0959752321981426</v>
      </c>
      <c r="H79" s="51">
        <v>40345</v>
      </c>
    </row>
    <row r="80" spans="1:8" ht="12.75">
      <c r="A80" s="44" t="s">
        <v>643</v>
      </c>
      <c r="B80" s="45" t="s">
        <v>644</v>
      </c>
      <c r="C80" s="298">
        <v>5</v>
      </c>
      <c r="D80" s="45">
        <v>400</v>
      </c>
      <c r="E80" s="48">
        <v>11.74</v>
      </c>
      <c r="F80" s="88">
        <v>0.6</v>
      </c>
      <c r="G80" s="48">
        <f t="shared" si="2"/>
        <v>5.110732538330494</v>
      </c>
      <c r="H80" s="97">
        <v>39645</v>
      </c>
    </row>
    <row r="81" spans="1:8" ht="12.75">
      <c r="A81" s="44" t="s">
        <v>983</v>
      </c>
      <c r="B81" s="45" t="s">
        <v>984</v>
      </c>
      <c r="C81" s="298">
        <v>5</v>
      </c>
      <c r="D81" s="45">
        <v>442</v>
      </c>
      <c r="E81" s="48">
        <v>20.09</v>
      </c>
      <c r="F81" s="88">
        <v>0.38</v>
      </c>
      <c r="G81" s="70">
        <f t="shared" si="2"/>
        <v>1.8914883026381284</v>
      </c>
      <c r="H81" s="51">
        <v>40435</v>
      </c>
    </row>
    <row r="82" spans="1:8" ht="12.75">
      <c r="A82" s="44" t="s">
        <v>483</v>
      </c>
      <c r="B82" s="45" t="s">
        <v>484</v>
      </c>
      <c r="C82" s="298">
        <v>6</v>
      </c>
      <c r="D82" s="45">
        <v>372</v>
      </c>
      <c r="E82" s="48">
        <v>16.89</v>
      </c>
      <c r="F82" s="88">
        <v>0.4</v>
      </c>
      <c r="G82" s="48">
        <f t="shared" si="2"/>
        <v>2.3682652457075193</v>
      </c>
      <c r="H82" s="51">
        <v>40273</v>
      </c>
    </row>
    <row r="83" spans="1:8" ht="12.75">
      <c r="A83" s="44" t="s">
        <v>1362</v>
      </c>
      <c r="B83" s="45" t="s">
        <v>1363</v>
      </c>
      <c r="C83" s="298">
        <v>5</v>
      </c>
      <c r="D83" s="45">
        <v>409</v>
      </c>
      <c r="E83" s="48">
        <v>10.37</v>
      </c>
      <c r="F83" s="88">
        <v>0.54</v>
      </c>
      <c r="G83" s="48">
        <f t="shared" si="2"/>
        <v>5.207328833172614</v>
      </c>
      <c r="H83" s="97">
        <v>39916</v>
      </c>
    </row>
    <row r="84" spans="1:8" ht="12.75">
      <c r="A84" s="44" t="s">
        <v>335</v>
      </c>
      <c r="B84" s="45" t="s">
        <v>336</v>
      </c>
      <c r="C84" s="298">
        <v>5</v>
      </c>
      <c r="D84" s="45">
        <v>407</v>
      </c>
      <c r="E84" s="48">
        <v>27.3</v>
      </c>
      <c r="F84" s="88">
        <v>1.12</v>
      </c>
      <c r="G84" s="48">
        <f t="shared" si="2"/>
        <v>4.102564102564102</v>
      </c>
      <c r="H84" s="97">
        <v>39869</v>
      </c>
    </row>
    <row r="85" spans="1:8" ht="12.75">
      <c r="A85" s="44" t="s">
        <v>1107</v>
      </c>
      <c r="B85" s="45" t="s">
        <v>1108</v>
      </c>
      <c r="C85" s="298">
        <v>7</v>
      </c>
      <c r="D85" s="45">
        <v>342</v>
      </c>
      <c r="E85" s="48">
        <v>36.16</v>
      </c>
      <c r="F85" s="88">
        <v>1.12</v>
      </c>
      <c r="G85" s="48">
        <f t="shared" si="2"/>
        <v>3.0973451327433636</v>
      </c>
      <c r="H85" s="51">
        <v>40367</v>
      </c>
    </row>
    <row r="86" spans="1:8" ht="12.75">
      <c r="A86" s="44" t="s">
        <v>1240</v>
      </c>
      <c r="B86" s="45" t="s">
        <v>1241</v>
      </c>
      <c r="C86" s="298">
        <v>7</v>
      </c>
      <c r="D86" s="45">
        <v>345</v>
      </c>
      <c r="E86" s="48">
        <v>21.15</v>
      </c>
      <c r="F86" s="88">
        <v>1.5</v>
      </c>
      <c r="G86" s="48">
        <f t="shared" si="2"/>
        <v>7.092198581560284</v>
      </c>
      <c r="H86" s="51">
        <v>40389</v>
      </c>
    </row>
    <row r="87" spans="1:8" ht="12.75">
      <c r="A87" s="44" t="s">
        <v>242</v>
      </c>
      <c r="B87" s="45" t="s">
        <v>243</v>
      </c>
      <c r="C87" s="298">
        <v>6</v>
      </c>
      <c r="D87" s="45">
        <v>352</v>
      </c>
      <c r="E87" s="48">
        <v>17.58</v>
      </c>
      <c r="F87" s="88">
        <v>0.44</v>
      </c>
      <c r="G87" s="48">
        <f t="shared" si="2"/>
        <v>2.5028441410693976</v>
      </c>
      <c r="H87" s="97">
        <v>39724</v>
      </c>
    </row>
    <row r="88" spans="1:8" ht="12.75">
      <c r="A88" s="44" t="s">
        <v>553</v>
      </c>
      <c r="B88" s="45" t="s">
        <v>554</v>
      </c>
      <c r="C88" s="298">
        <v>7</v>
      </c>
      <c r="D88" s="45">
        <v>337</v>
      </c>
      <c r="E88" s="48">
        <v>56.85</v>
      </c>
      <c r="F88" s="88">
        <v>1.68</v>
      </c>
      <c r="G88" s="48">
        <f t="shared" si="2"/>
        <v>2.955145118733509</v>
      </c>
      <c r="H88" s="51">
        <v>40345</v>
      </c>
    </row>
    <row r="89" spans="1:8" ht="12.75">
      <c r="A89" s="44" t="s">
        <v>555</v>
      </c>
      <c r="B89" s="45" t="s">
        <v>556</v>
      </c>
      <c r="C89" s="298">
        <v>7</v>
      </c>
      <c r="D89" s="45">
        <v>339</v>
      </c>
      <c r="E89" s="48">
        <v>46.24</v>
      </c>
      <c r="F89" s="88">
        <v>1.8</v>
      </c>
      <c r="G89" s="48">
        <f t="shared" si="2"/>
        <v>3.8927335640138407</v>
      </c>
      <c r="H89" s="51">
        <v>40351</v>
      </c>
    </row>
    <row r="90" spans="1:8" ht="12.75">
      <c r="A90" s="44" t="s">
        <v>2</v>
      </c>
      <c r="B90" s="45" t="s">
        <v>3</v>
      </c>
      <c r="C90" s="298">
        <v>6</v>
      </c>
      <c r="D90" s="45">
        <v>367</v>
      </c>
      <c r="E90" s="48">
        <v>43.38</v>
      </c>
      <c r="F90" s="88">
        <v>1</v>
      </c>
      <c r="G90" s="48">
        <f t="shared" si="2"/>
        <v>2.305209774089442</v>
      </c>
      <c r="H90" s="51">
        <v>40241</v>
      </c>
    </row>
    <row r="91" spans="1:8" ht="12.75">
      <c r="A91" s="44" t="s">
        <v>375</v>
      </c>
      <c r="B91" s="45" t="s">
        <v>376</v>
      </c>
      <c r="C91" s="298">
        <v>9</v>
      </c>
      <c r="D91" s="45">
        <v>260</v>
      </c>
      <c r="E91" s="48">
        <v>42.07</v>
      </c>
      <c r="F91" s="88">
        <v>1</v>
      </c>
      <c r="G91" s="48">
        <f t="shared" si="2"/>
        <v>2.3769907297361543</v>
      </c>
      <c r="H91" s="51">
        <v>40427</v>
      </c>
    </row>
    <row r="92" spans="1:8" ht="12.75">
      <c r="A92" s="44" t="s">
        <v>594</v>
      </c>
      <c r="B92" s="45" t="s">
        <v>595</v>
      </c>
      <c r="C92" s="298">
        <v>7</v>
      </c>
      <c r="D92" s="45">
        <v>330</v>
      </c>
      <c r="E92" s="48">
        <v>40.36</v>
      </c>
      <c r="F92" s="88">
        <v>1</v>
      </c>
      <c r="G92" s="48">
        <f t="shared" si="2"/>
        <v>2.4777006937561943</v>
      </c>
      <c r="H92" s="51">
        <v>40297</v>
      </c>
    </row>
    <row r="93" spans="1:8" ht="12.75">
      <c r="A93" s="44" t="s">
        <v>387</v>
      </c>
      <c r="B93" s="45" t="s">
        <v>388</v>
      </c>
      <c r="C93" s="298">
        <v>6</v>
      </c>
      <c r="D93" s="45">
        <v>394</v>
      </c>
      <c r="E93" s="48">
        <v>30.47</v>
      </c>
      <c r="F93" s="88">
        <v>0.6</v>
      </c>
      <c r="G93" s="70">
        <f t="shared" si="2"/>
        <v>1.9691499835904167</v>
      </c>
      <c r="H93" s="51">
        <v>40443</v>
      </c>
    </row>
    <row r="94" spans="1:8" ht="12.75">
      <c r="A94" s="44" t="s">
        <v>1288</v>
      </c>
      <c r="B94" s="45" t="s">
        <v>1289</v>
      </c>
      <c r="C94" s="298">
        <v>8</v>
      </c>
      <c r="D94" s="45">
        <v>287</v>
      </c>
      <c r="E94" s="48">
        <v>20.75</v>
      </c>
      <c r="F94" s="88">
        <v>0.92</v>
      </c>
      <c r="G94" s="48">
        <f t="shared" si="2"/>
        <v>4.433734939759036</v>
      </c>
      <c r="H94" s="51">
        <v>40380</v>
      </c>
    </row>
    <row r="95" spans="1:8" ht="12.75">
      <c r="A95" s="44" t="s">
        <v>1292</v>
      </c>
      <c r="B95" s="45" t="s">
        <v>1293</v>
      </c>
      <c r="C95" s="298">
        <v>7</v>
      </c>
      <c r="D95" s="45">
        <v>346</v>
      </c>
      <c r="E95" s="48">
        <v>50</v>
      </c>
      <c r="F95" s="88">
        <v>3.3</v>
      </c>
      <c r="G95" s="48">
        <f t="shared" si="2"/>
        <v>6.6000000000000005</v>
      </c>
      <c r="H95" s="51">
        <v>40389</v>
      </c>
    </row>
    <row r="96" spans="1:8" ht="12.75">
      <c r="A96" s="44" t="s">
        <v>1374</v>
      </c>
      <c r="B96" s="45" t="s">
        <v>1375</v>
      </c>
      <c r="C96" s="298">
        <v>5</v>
      </c>
      <c r="D96" s="45">
        <v>406</v>
      </c>
      <c r="E96" s="48">
        <v>39.06</v>
      </c>
      <c r="F96" s="88">
        <v>1.21</v>
      </c>
      <c r="G96" s="48">
        <f t="shared" si="2"/>
        <v>3.0977982590885813</v>
      </c>
      <c r="H96" s="97">
        <v>39862</v>
      </c>
    </row>
    <row r="97" spans="1:8" ht="12.75">
      <c r="A97" s="44" t="s">
        <v>596</v>
      </c>
      <c r="B97" s="45" t="s">
        <v>597</v>
      </c>
      <c r="C97" s="298">
        <v>6</v>
      </c>
      <c r="D97" s="45">
        <v>369</v>
      </c>
      <c r="E97" s="48">
        <v>46.35</v>
      </c>
      <c r="F97" s="88">
        <v>0.56</v>
      </c>
      <c r="G97" s="70">
        <f t="shared" si="2"/>
        <v>1.2081984897518878</v>
      </c>
      <c r="H97" s="51">
        <v>40247</v>
      </c>
    </row>
    <row r="98" spans="1:8" ht="12.75">
      <c r="A98" s="44" t="s">
        <v>604</v>
      </c>
      <c r="B98" s="45" t="s">
        <v>605</v>
      </c>
      <c r="C98" s="298">
        <v>7</v>
      </c>
      <c r="D98" s="45">
        <v>313</v>
      </c>
      <c r="E98" s="48">
        <v>17.67</v>
      </c>
      <c r="F98" s="88">
        <v>0.63</v>
      </c>
      <c r="G98" s="48">
        <f t="shared" si="2"/>
        <v>3.5653650254668925</v>
      </c>
      <c r="H98" s="51">
        <v>40212</v>
      </c>
    </row>
    <row r="99" spans="1:8" ht="12.75">
      <c r="A99" s="44" t="s">
        <v>178</v>
      </c>
      <c r="B99" s="45" t="s">
        <v>179</v>
      </c>
      <c r="C99" s="298">
        <v>8</v>
      </c>
      <c r="D99" s="45">
        <v>296</v>
      </c>
      <c r="E99" s="48">
        <v>45.69</v>
      </c>
      <c r="F99" s="88">
        <v>1.08</v>
      </c>
      <c r="G99" s="48">
        <f t="shared" si="2"/>
        <v>2.3637557452396587</v>
      </c>
      <c r="H99" s="51">
        <v>40441</v>
      </c>
    </row>
    <row r="100" spans="1:8" ht="12.75">
      <c r="A100" s="44" t="s">
        <v>254</v>
      </c>
      <c r="B100" s="45" t="s">
        <v>255</v>
      </c>
      <c r="C100" s="298">
        <v>5</v>
      </c>
      <c r="D100" s="45">
        <v>429</v>
      </c>
      <c r="E100" s="48">
        <v>22.89</v>
      </c>
      <c r="F100" s="88">
        <v>0.16</v>
      </c>
      <c r="G100" s="70">
        <f aca="true" t="shared" si="3" ref="G100:G131">(F100/E100)*100</f>
        <v>0.6989951944080385</v>
      </c>
      <c r="H100" s="51">
        <v>40324</v>
      </c>
    </row>
    <row r="101" spans="1:8" ht="12.75">
      <c r="A101" s="44" t="s">
        <v>419</v>
      </c>
      <c r="B101" s="45" t="s">
        <v>420</v>
      </c>
      <c r="C101" s="298">
        <v>6</v>
      </c>
      <c r="D101" s="45">
        <v>390</v>
      </c>
      <c r="E101" s="48">
        <v>57.96</v>
      </c>
      <c r="F101" s="88">
        <v>1.34</v>
      </c>
      <c r="G101" s="48">
        <f t="shared" si="3"/>
        <v>2.3119392684610074</v>
      </c>
      <c r="H101" s="51">
        <v>40420</v>
      </c>
    </row>
    <row r="102" spans="1:8" ht="12.75">
      <c r="A102" s="44" t="s">
        <v>588</v>
      </c>
      <c r="B102" s="45" t="s">
        <v>589</v>
      </c>
      <c r="C102" s="298">
        <v>8</v>
      </c>
      <c r="D102" s="45">
        <v>274</v>
      </c>
      <c r="E102" s="48">
        <v>42.5</v>
      </c>
      <c r="F102" s="88">
        <v>1</v>
      </c>
      <c r="G102" s="48">
        <f t="shared" si="3"/>
        <v>2.3529411764705883</v>
      </c>
      <c r="H102" s="51">
        <v>40238</v>
      </c>
    </row>
    <row r="103" spans="1:8" ht="12.75">
      <c r="A103" s="44" t="s">
        <v>425</v>
      </c>
      <c r="B103" s="45" t="s">
        <v>426</v>
      </c>
      <c r="C103" s="298">
        <v>6</v>
      </c>
      <c r="D103" s="45">
        <v>362</v>
      </c>
      <c r="E103" s="48">
        <v>37.75</v>
      </c>
      <c r="F103" s="88">
        <v>0.43</v>
      </c>
      <c r="G103" s="70">
        <f t="shared" si="3"/>
        <v>1.139072847682119</v>
      </c>
      <c r="H103" s="51">
        <v>40158</v>
      </c>
    </row>
    <row r="104" spans="1:8" ht="12.75">
      <c r="A104" s="44" t="s">
        <v>1312</v>
      </c>
      <c r="B104" s="45" t="s">
        <v>1313</v>
      </c>
      <c r="C104" s="298">
        <v>7</v>
      </c>
      <c r="D104" s="45">
        <v>314</v>
      </c>
      <c r="E104" s="48">
        <v>32.75</v>
      </c>
      <c r="F104" s="88">
        <v>0.48</v>
      </c>
      <c r="G104" s="70">
        <f t="shared" si="3"/>
        <v>1.465648854961832</v>
      </c>
      <c r="H104" s="51">
        <v>40219</v>
      </c>
    </row>
    <row r="105" spans="1:8" ht="12.75">
      <c r="A105" s="44" t="s">
        <v>637</v>
      </c>
      <c r="B105" s="45" t="s">
        <v>638</v>
      </c>
      <c r="C105" s="298">
        <v>5</v>
      </c>
      <c r="D105" s="45">
        <v>402</v>
      </c>
      <c r="E105" s="48">
        <v>56.72</v>
      </c>
      <c r="F105" s="88">
        <v>0.7</v>
      </c>
      <c r="G105" s="70">
        <f t="shared" si="3"/>
        <v>1.2341325811001411</v>
      </c>
      <c r="H105" s="97">
        <v>39694</v>
      </c>
    </row>
    <row r="106" spans="1:8" ht="12.75">
      <c r="A106" s="44" t="s">
        <v>1109</v>
      </c>
      <c r="B106" s="45" t="s">
        <v>444</v>
      </c>
      <c r="C106" s="298">
        <v>6</v>
      </c>
      <c r="D106" s="45">
        <v>391</v>
      </c>
      <c r="E106" s="48">
        <v>49.68</v>
      </c>
      <c r="F106" s="88">
        <v>1.62</v>
      </c>
      <c r="G106" s="48">
        <f t="shared" si="3"/>
        <v>3.260869565217391</v>
      </c>
      <c r="H106" s="51">
        <v>40420</v>
      </c>
    </row>
    <row r="107" spans="1:8" ht="12.75">
      <c r="A107" s="44" t="s">
        <v>317</v>
      </c>
      <c r="B107" s="45" t="s">
        <v>318</v>
      </c>
      <c r="C107" s="298">
        <v>7</v>
      </c>
      <c r="D107" s="45">
        <v>334</v>
      </c>
      <c r="E107" s="48">
        <v>18.84</v>
      </c>
      <c r="F107" s="88">
        <v>0.24</v>
      </c>
      <c r="G107" s="70">
        <f t="shared" si="3"/>
        <v>1.2738853503184713</v>
      </c>
      <c r="H107" s="51">
        <v>40331</v>
      </c>
    </row>
    <row r="108" spans="1:8" ht="12.75">
      <c r="A108" s="44" t="s">
        <v>400</v>
      </c>
      <c r="B108" s="45" t="s">
        <v>401</v>
      </c>
      <c r="C108" s="298">
        <v>8</v>
      </c>
      <c r="D108" s="45">
        <v>261</v>
      </c>
      <c r="E108" s="48">
        <v>29.91</v>
      </c>
      <c r="F108" s="88">
        <v>1.16</v>
      </c>
      <c r="G108" s="48">
        <f t="shared" si="3"/>
        <v>3.8783015713808084</v>
      </c>
      <c r="H108" s="97">
        <v>39713</v>
      </c>
    </row>
    <row r="109" spans="1:8" ht="12.75">
      <c r="A109" s="44" t="s">
        <v>1310</v>
      </c>
      <c r="B109" s="45" t="s">
        <v>1311</v>
      </c>
      <c r="C109" s="298">
        <v>7</v>
      </c>
      <c r="D109" s="45">
        <v>319</v>
      </c>
      <c r="E109" s="48">
        <v>66.6</v>
      </c>
      <c r="F109" s="88">
        <v>1.6</v>
      </c>
      <c r="G109" s="48">
        <f t="shared" si="3"/>
        <v>2.402402402402403</v>
      </c>
      <c r="H109" s="51">
        <v>40234</v>
      </c>
    </row>
    <row r="110" spans="1:8" ht="12.75">
      <c r="A110" s="150" t="s">
        <v>1327</v>
      </c>
      <c r="B110" s="45" t="s">
        <v>1326</v>
      </c>
      <c r="C110" s="298">
        <v>6</v>
      </c>
      <c r="D110" s="45">
        <v>361</v>
      </c>
      <c r="E110" s="48">
        <v>33.3</v>
      </c>
      <c r="F110" s="88">
        <v>1.58</v>
      </c>
      <c r="G110" s="48">
        <f t="shared" si="3"/>
        <v>4.744744744744745</v>
      </c>
      <c r="H110" s="51">
        <v>40156</v>
      </c>
    </row>
    <row r="111" spans="1:8" ht="12.75">
      <c r="A111" s="44" t="s">
        <v>337</v>
      </c>
      <c r="B111" s="45" t="s">
        <v>338</v>
      </c>
      <c r="C111" s="298">
        <v>9</v>
      </c>
      <c r="D111" s="45">
        <v>244</v>
      </c>
      <c r="E111" s="48">
        <v>15.99</v>
      </c>
      <c r="F111" s="88">
        <v>0.76</v>
      </c>
      <c r="G111" s="48">
        <f t="shared" si="3"/>
        <v>4.752970606629143</v>
      </c>
      <c r="H111" s="51">
        <v>40231</v>
      </c>
    </row>
    <row r="112" spans="1:8" ht="12.75">
      <c r="A112" s="44" t="s">
        <v>1346</v>
      </c>
      <c r="B112" s="45" t="s">
        <v>1347</v>
      </c>
      <c r="C112" s="298">
        <v>5</v>
      </c>
      <c r="D112" s="45">
        <v>437</v>
      </c>
      <c r="E112" s="48">
        <v>35.98</v>
      </c>
      <c r="F112" s="88">
        <v>0.2</v>
      </c>
      <c r="G112" s="70">
        <f t="shared" si="3"/>
        <v>0.5558643690939412</v>
      </c>
      <c r="H112" s="51">
        <v>40395</v>
      </c>
    </row>
    <row r="113" spans="1:8" ht="12.75">
      <c r="A113" s="44" t="s">
        <v>1282</v>
      </c>
      <c r="B113" s="45" t="s">
        <v>1283</v>
      </c>
      <c r="C113" s="298">
        <v>8</v>
      </c>
      <c r="D113" s="45">
        <v>290</v>
      </c>
      <c r="E113" s="48">
        <v>36.87</v>
      </c>
      <c r="F113" s="88">
        <v>0.34</v>
      </c>
      <c r="G113" s="70">
        <f t="shared" si="3"/>
        <v>0.9221589368049907</v>
      </c>
      <c r="H113" s="51">
        <v>40403</v>
      </c>
    </row>
    <row r="114" spans="1:8" ht="12.75">
      <c r="A114" s="44" t="s">
        <v>371</v>
      </c>
      <c r="B114" s="45" t="s">
        <v>372</v>
      </c>
      <c r="C114" s="298">
        <v>7</v>
      </c>
      <c r="D114" s="45">
        <v>308</v>
      </c>
      <c r="E114" s="48">
        <v>69.52</v>
      </c>
      <c r="F114" s="88">
        <v>2.52</v>
      </c>
      <c r="G114" s="48">
        <f t="shared" si="3"/>
        <v>3.624856156501726</v>
      </c>
      <c r="H114" s="51">
        <v>40144</v>
      </c>
    </row>
    <row r="115" spans="1:8" ht="12.75">
      <c r="A115" s="44" t="s">
        <v>751</v>
      </c>
      <c r="B115" s="45" t="s">
        <v>752</v>
      </c>
      <c r="C115" s="298">
        <v>7</v>
      </c>
      <c r="D115" s="45">
        <v>302</v>
      </c>
      <c r="E115" s="48">
        <v>33.32</v>
      </c>
      <c r="F115" s="88">
        <v>2.56</v>
      </c>
      <c r="G115" s="48">
        <f t="shared" si="3"/>
        <v>7.6830732292917165</v>
      </c>
      <c r="H115" s="97">
        <v>39752</v>
      </c>
    </row>
    <row r="116" spans="1:8" ht="12.75">
      <c r="A116" s="44" t="s">
        <v>631</v>
      </c>
      <c r="B116" s="45" t="s">
        <v>632</v>
      </c>
      <c r="C116" s="298">
        <v>6</v>
      </c>
      <c r="D116" s="45">
        <v>356</v>
      </c>
      <c r="E116" s="48">
        <v>29.69</v>
      </c>
      <c r="F116" s="88">
        <v>3</v>
      </c>
      <c r="G116" s="70">
        <f t="shared" si="3"/>
        <v>10.104412260020208</v>
      </c>
      <c r="H116" s="97">
        <v>39757</v>
      </c>
    </row>
    <row r="117" spans="1:8" ht="12.75">
      <c r="A117" s="150" t="s">
        <v>501</v>
      </c>
      <c r="B117" s="45" t="s">
        <v>500</v>
      </c>
      <c r="C117" s="298">
        <v>9</v>
      </c>
      <c r="D117" s="45">
        <v>259</v>
      </c>
      <c r="E117" s="48">
        <v>15.87</v>
      </c>
      <c r="F117" s="88">
        <v>0.84</v>
      </c>
      <c r="G117" s="48">
        <f t="shared" si="3"/>
        <v>5.293005671077505</v>
      </c>
      <c r="H117" s="51">
        <v>40408</v>
      </c>
    </row>
    <row r="118" spans="1:8" ht="12.75">
      <c r="A118" s="146" t="s">
        <v>321</v>
      </c>
      <c r="B118" s="45" t="s">
        <v>322</v>
      </c>
      <c r="C118" s="298">
        <v>7</v>
      </c>
      <c r="D118" s="45">
        <v>299</v>
      </c>
      <c r="E118" s="48">
        <v>21.35</v>
      </c>
      <c r="F118" s="88">
        <v>0.62</v>
      </c>
      <c r="G118" s="48">
        <f t="shared" si="3"/>
        <v>2.903981264637002</v>
      </c>
      <c r="H118" s="97">
        <v>39611</v>
      </c>
    </row>
    <row r="119" spans="1:8" ht="12.75">
      <c r="A119" s="146" t="s">
        <v>1332</v>
      </c>
      <c r="B119" s="45" t="s">
        <v>1333</v>
      </c>
      <c r="C119" s="298">
        <v>9</v>
      </c>
      <c r="D119" s="45">
        <v>258</v>
      </c>
      <c r="E119" s="48">
        <v>27.73</v>
      </c>
      <c r="F119" s="88">
        <v>1.372</v>
      </c>
      <c r="G119" s="48">
        <f t="shared" si="3"/>
        <v>4.947710061305446</v>
      </c>
      <c r="H119" s="51">
        <v>40407</v>
      </c>
    </row>
    <row r="120" spans="1:8" ht="12.75">
      <c r="A120" s="146" t="s">
        <v>329</v>
      </c>
      <c r="B120" s="45" t="s">
        <v>330</v>
      </c>
      <c r="C120" s="298">
        <v>8</v>
      </c>
      <c r="D120" s="45">
        <v>281</v>
      </c>
      <c r="E120" s="48">
        <v>11.14</v>
      </c>
      <c r="F120" s="88">
        <v>0.38</v>
      </c>
      <c r="G120" s="48">
        <f t="shared" si="3"/>
        <v>3.4111310592459603</v>
      </c>
      <c r="H120" s="51">
        <v>40303</v>
      </c>
    </row>
    <row r="121" spans="1:8" ht="12.75">
      <c r="A121" s="146" t="s">
        <v>431</v>
      </c>
      <c r="B121" s="45" t="s">
        <v>432</v>
      </c>
      <c r="C121" s="298">
        <v>5</v>
      </c>
      <c r="D121" s="45">
        <v>403</v>
      </c>
      <c r="E121" s="48">
        <v>17.65</v>
      </c>
      <c r="F121" s="88">
        <v>0.61</v>
      </c>
      <c r="G121" s="48">
        <f t="shared" si="3"/>
        <v>3.456090651558074</v>
      </c>
      <c r="H121" s="97">
        <v>39717</v>
      </c>
    </row>
    <row r="122" spans="1:8" ht="12.75">
      <c r="A122" s="146" t="s">
        <v>1308</v>
      </c>
      <c r="B122" s="45" t="s">
        <v>1309</v>
      </c>
      <c r="C122" s="298">
        <v>6</v>
      </c>
      <c r="D122" s="45">
        <v>378</v>
      </c>
      <c r="E122" s="48">
        <v>41.88</v>
      </c>
      <c r="F122" s="88">
        <v>0.36</v>
      </c>
      <c r="G122" s="70">
        <f t="shared" si="3"/>
        <v>0.8595988538681947</v>
      </c>
      <c r="H122" s="51">
        <v>40333</v>
      </c>
    </row>
    <row r="123" spans="1:8" ht="12.75">
      <c r="A123" s="146" t="s">
        <v>475</v>
      </c>
      <c r="B123" s="45" t="s">
        <v>476</v>
      </c>
      <c r="C123" s="298">
        <v>8</v>
      </c>
      <c r="D123" s="45">
        <v>286</v>
      </c>
      <c r="E123" s="48">
        <v>44.57</v>
      </c>
      <c r="F123" s="88">
        <v>0.88</v>
      </c>
      <c r="G123" s="70">
        <f t="shared" si="3"/>
        <v>1.9744222571236258</v>
      </c>
      <c r="H123" s="51">
        <v>40368</v>
      </c>
    </row>
    <row r="124" spans="1:8" ht="12.75">
      <c r="A124" s="44" t="s">
        <v>1316</v>
      </c>
      <c r="B124" s="45" t="s">
        <v>1317</v>
      </c>
      <c r="C124" s="298">
        <v>8</v>
      </c>
      <c r="D124" s="45">
        <v>269</v>
      </c>
      <c r="E124" s="48">
        <v>28.83</v>
      </c>
      <c r="F124" s="88">
        <v>0.52</v>
      </c>
      <c r="G124" s="70">
        <f t="shared" si="3"/>
        <v>1.8036767256330213</v>
      </c>
      <c r="H124" s="51">
        <v>40213</v>
      </c>
    </row>
    <row r="125" spans="1:8" ht="12.75">
      <c r="A125" s="44" t="s">
        <v>327</v>
      </c>
      <c r="B125" s="45" t="s">
        <v>328</v>
      </c>
      <c r="C125" s="298">
        <v>6</v>
      </c>
      <c r="D125" s="45">
        <v>393</v>
      </c>
      <c r="E125" s="48">
        <v>12.61</v>
      </c>
      <c r="F125" s="88">
        <v>0.4</v>
      </c>
      <c r="G125" s="48">
        <f t="shared" si="3"/>
        <v>3.172085646312451</v>
      </c>
      <c r="H125" s="51">
        <v>40437</v>
      </c>
    </row>
    <row r="126" spans="1:8" ht="12.75">
      <c r="A126" s="44" t="s">
        <v>256</v>
      </c>
      <c r="B126" s="45" t="s">
        <v>257</v>
      </c>
      <c r="C126" s="298">
        <v>5</v>
      </c>
      <c r="D126" s="45">
        <v>439</v>
      </c>
      <c r="E126" s="48">
        <v>38.47</v>
      </c>
      <c r="F126" s="88">
        <v>1.84</v>
      </c>
      <c r="G126" s="48">
        <f t="shared" si="3"/>
        <v>4.782947751494671</v>
      </c>
      <c r="H126" s="51">
        <v>40408</v>
      </c>
    </row>
    <row r="127" spans="1:8" ht="12.75">
      <c r="A127" s="150" t="s">
        <v>1236</v>
      </c>
      <c r="B127" s="45" t="s">
        <v>1237</v>
      </c>
      <c r="C127" s="298">
        <v>7</v>
      </c>
      <c r="D127" s="45">
        <v>305</v>
      </c>
      <c r="E127" s="48">
        <v>25.6</v>
      </c>
      <c r="F127" s="88">
        <v>2.16</v>
      </c>
      <c r="G127" s="48">
        <f t="shared" si="3"/>
        <v>8.4375</v>
      </c>
      <c r="H127" s="97">
        <v>39933</v>
      </c>
    </row>
    <row r="128" spans="1:8" ht="12.75">
      <c r="A128" s="146" t="s">
        <v>339</v>
      </c>
      <c r="B128" s="45" t="s">
        <v>340</v>
      </c>
      <c r="C128" s="298">
        <v>9</v>
      </c>
      <c r="D128" s="45">
        <v>241</v>
      </c>
      <c r="E128" s="48">
        <v>18.75</v>
      </c>
      <c r="F128" s="88">
        <v>1.16</v>
      </c>
      <c r="G128" s="48">
        <f t="shared" si="3"/>
        <v>6.186666666666666</v>
      </c>
      <c r="H128" s="97">
        <v>39534</v>
      </c>
    </row>
    <row r="129" spans="1:8" ht="12.75">
      <c r="A129" s="146" t="s">
        <v>246</v>
      </c>
      <c r="B129" s="45" t="s">
        <v>247</v>
      </c>
      <c r="C129" s="298">
        <v>5</v>
      </c>
      <c r="D129" s="45">
        <v>397</v>
      </c>
      <c r="E129" s="48">
        <v>12.24</v>
      </c>
      <c r="F129" s="88">
        <v>0.28</v>
      </c>
      <c r="G129" s="48">
        <f t="shared" si="3"/>
        <v>2.2875816993464055</v>
      </c>
      <c r="H129" s="97">
        <v>39570</v>
      </c>
    </row>
    <row r="130" spans="1:8" ht="12.75">
      <c r="A130" s="146" t="s">
        <v>1324</v>
      </c>
      <c r="B130" s="45" t="s">
        <v>1325</v>
      </c>
      <c r="C130" s="298">
        <v>8</v>
      </c>
      <c r="D130" s="45">
        <v>267</v>
      </c>
      <c r="E130" s="48">
        <v>70</v>
      </c>
      <c r="F130" s="88">
        <v>1.08</v>
      </c>
      <c r="G130" s="70">
        <f t="shared" si="3"/>
        <v>1.5428571428571431</v>
      </c>
      <c r="H130" s="51">
        <v>40150</v>
      </c>
    </row>
    <row r="131" spans="1:8" ht="12.75">
      <c r="A131" s="146" t="s">
        <v>454</v>
      </c>
      <c r="B131" s="45" t="s">
        <v>455</v>
      </c>
      <c r="C131" s="298">
        <v>6</v>
      </c>
      <c r="D131" s="45">
        <v>385</v>
      </c>
      <c r="E131" s="48">
        <v>31.12</v>
      </c>
      <c r="F131" s="88">
        <v>0.663</v>
      </c>
      <c r="G131" s="48">
        <f t="shared" si="3"/>
        <v>2.1304627249357324</v>
      </c>
      <c r="H131" s="51">
        <v>40395</v>
      </c>
    </row>
    <row r="132" spans="1:8" ht="12.75">
      <c r="A132" s="146" t="s">
        <v>458</v>
      </c>
      <c r="B132" s="45" t="s">
        <v>459</v>
      </c>
      <c r="C132" s="298">
        <v>6</v>
      </c>
      <c r="D132" s="45">
        <v>350</v>
      </c>
      <c r="E132" s="48">
        <v>69.78</v>
      </c>
      <c r="F132" s="88">
        <v>0.72</v>
      </c>
      <c r="G132" s="70">
        <f aca="true" t="shared" si="4" ref="G132:G163">(F132/E132)*100</f>
        <v>1.0318142734307822</v>
      </c>
      <c r="H132" s="97">
        <v>39569</v>
      </c>
    </row>
    <row r="133" spans="1:8" ht="12.75">
      <c r="A133" s="44" t="s">
        <v>465</v>
      </c>
      <c r="B133" s="45" t="s">
        <v>466</v>
      </c>
      <c r="C133" s="298">
        <v>9</v>
      </c>
      <c r="D133" s="45">
        <v>255</v>
      </c>
      <c r="E133" s="48">
        <v>53.68</v>
      </c>
      <c r="F133" s="88">
        <v>1.44</v>
      </c>
      <c r="G133" s="48">
        <f t="shared" si="4"/>
        <v>2.682563338301043</v>
      </c>
      <c r="H133" s="51">
        <v>40394</v>
      </c>
    </row>
    <row r="134" spans="1:8" ht="12.75">
      <c r="A134" s="44" t="s">
        <v>1376</v>
      </c>
      <c r="B134" s="45" t="s">
        <v>1377</v>
      </c>
      <c r="C134" s="298">
        <v>9</v>
      </c>
      <c r="D134" s="45">
        <v>245</v>
      </c>
      <c r="E134" s="48">
        <v>52.49</v>
      </c>
      <c r="F134" s="88">
        <v>1.987</v>
      </c>
      <c r="G134" s="48">
        <f t="shared" si="4"/>
        <v>3.7854829491331685</v>
      </c>
      <c r="H134" s="51">
        <v>40239</v>
      </c>
    </row>
    <row r="135" spans="1:8" ht="12.75">
      <c r="A135" s="44" t="s">
        <v>747</v>
      </c>
      <c r="B135" s="45" t="s">
        <v>748</v>
      </c>
      <c r="C135" s="298">
        <v>9</v>
      </c>
      <c r="D135" s="45">
        <v>249</v>
      </c>
      <c r="E135" s="48">
        <v>85.62</v>
      </c>
      <c r="F135" s="88">
        <v>1.407</v>
      </c>
      <c r="G135" s="70">
        <f t="shared" si="4"/>
        <v>1.6433076384022423</v>
      </c>
      <c r="H135" s="51">
        <v>40262</v>
      </c>
    </row>
    <row r="136" spans="1:8" ht="12.75">
      <c r="A136" s="44" t="s">
        <v>745</v>
      </c>
      <c r="B136" s="45" t="s">
        <v>746</v>
      </c>
      <c r="C136" s="298">
        <v>8</v>
      </c>
      <c r="D136" s="45">
        <v>273</v>
      </c>
      <c r="E136" s="48">
        <v>25.57</v>
      </c>
      <c r="F136" s="88">
        <v>0.5</v>
      </c>
      <c r="G136" s="70">
        <f t="shared" si="4"/>
        <v>1.9554165037152915</v>
      </c>
      <c r="H136" s="51">
        <v>40233</v>
      </c>
    </row>
    <row r="137" spans="1:8" ht="12.75">
      <c r="A137" s="44" t="s">
        <v>446</v>
      </c>
      <c r="B137" s="45" t="s">
        <v>447</v>
      </c>
      <c r="C137" s="298">
        <v>9</v>
      </c>
      <c r="D137" s="45">
        <v>242</v>
      </c>
      <c r="E137" s="48">
        <v>56.99</v>
      </c>
      <c r="F137" s="88">
        <v>4.26</v>
      </c>
      <c r="G137" s="48">
        <f t="shared" si="4"/>
        <v>7.474995613265485</v>
      </c>
      <c r="H137" s="97">
        <v>40029</v>
      </c>
    </row>
    <row r="138" spans="1:8" ht="12.75">
      <c r="A138" s="44" t="s">
        <v>148</v>
      </c>
      <c r="B138" s="45" t="s">
        <v>149</v>
      </c>
      <c r="C138" s="298">
        <v>5</v>
      </c>
      <c r="D138" s="45">
        <v>436</v>
      </c>
      <c r="E138" s="48">
        <v>29.63</v>
      </c>
      <c r="F138" s="88">
        <v>1.84</v>
      </c>
      <c r="G138" s="48">
        <f t="shared" si="4"/>
        <v>6.209922375970301</v>
      </c>
      <c r="H138" s="51">
        <v>40394</v>
      </c>
    </row>
    <row r="139" spans="1:8" ht="12.75">
      <c r="A139" s="44" t="s">
        <v>618</v>
      </c>
      <c r="B139" s="45" t="s">
        <v>619</v>
      </c>
      <c r="C139" s="298">
        <v>8</v>
      </c>
      <c r="D139" s="45">
        <v>284</v>
      </c>
      <c r="E139" s="48">
        <v>73.08</v>
      </c>
      <c r="F139" s="88">
        <v>1.52</v>
      </c>
      <c r="G139" s="48">
        <f t="shared" si="4"/>
        <v>2.079912424740011</v>
      </c>
      <c r="H139" s="51">
        <v>40337</v>
      </c>
    </row>
    <row r="140" spans="1:8" ht="12.75">
      <c r="A140" s="44" t="s">
        <v>868</v>
      </c>
      <c r="B140" s="45" t="s">
        <v>869</v>
      </c>
      <c r="C140" s="298">
        <v>8</v>
      </c>
      <c r="D140" s="45">
        <v>291</v>
      </c>
      <c r="E140" s="48">
        <v>20.53</v>
      </c>
      <c r="F140" s="88">
        <v>0.64</v>
      </c>
      <c r="G140" s="48">
        <f t="shared" si="4"/>
        <v>3.117389186556259</v>
      </c>
      <c r="H140" s="51">
        <v>40408</v>
      </c>
    </row>
    <row r="141" spans="1:8" ht="12.75">
      <c r="A141" s="44" t="s">
        <v>1110</v>
      </c>
      <c r="B141" s="45" t="s">
        <v>1111</v>
      </c>
      <c r="C141" s="298">
        <v>7</v>
      </c>
      <c r="D141" s="45">
        <v>344</v>
      </c>
      <c r="E141" s="48">
        <v>21.45</v>
      </c>
      <c r="F141" s="88">
        <v>1.44</v>
      </c>
      <c r="G141" s="48">
        <f t="shared" si="4"/>
        <v>6.713286713286713</v>
      </c>
      <c r="H141" s="51">
        <v>40387</v>
      </c>
    </row>
    <row r="142" spans="1:8" ht="12.75">
      <c r="A142" s="44" t="s">
        <v>609</v>
      </c>
      <c r="B142" s="45" t="s">
        <v>610</v>
      </c>
      <c r="C142" s="298">
        <v>8</v>
      </c>
      <c r="D142" s="45">
        <v>288</v>
      </c>
      <c r="E142" s="48">
        <v>42.91</v>
      </c>
      <c r="F142" s="88">
        <v>1.84</v>
      </c>
      <c r="G142" s="48">
        <f t="shared" si="4"/>
        <v>4.288044744814729</v>
      </c>
      <c r="H142" s="51">
        <v>40387</v>
      </c>
    </row>
    <row r="143" spans="1:8" ht="12.75">
      <c r="A143" s="44" t="s">
        <v>1286</v>
      </c>
      <c r="B143" s="45" t="s">
        <v>1287</v>
      </c>
      <c r="C143" s="298">
        <v>5</v>
      </c>
      <c r="D143" s="45">
        <v>433</v>
      </c>
      <c r="E143" s="48">
        <v>68.8</v>
      </c>
      <c r="F143" s="88">
        <v>4.48</v>
      </c>
      <c r="G143" s="48">
        <f t="shared" si="4"/>
        <v>6.511627906976745</v>
      </c>
      <c r="H143" s="51">
        <v>40387</v>
      </c>
    </row>
    <row r="144" spans="1:8" ht="12.75">
      <c r="A144" s="44" t="s">
        <v>244</v>
      </c>
      <c r="B144" s="45" t="s">
        <v>245</v>
      </c>
      <c r="C144" s="298">
        <v>5</v>
      </c>
      <c r="D144" s="45">
        <v>401</v>
      </c>
      <c r="E144" s="48">
        <v>32.2</v>
      </c>
      <c r="F144" s="88">
        <v>1.75</v>
      </c>
      <c r="G144" s="48">
        <f t="shared" si="4"/>
        <v>5.434782608695652</v>
      </c>
      <c r="H144" s="97">
        <v>39664</v>
      </c>
    </row>
    <row r="145" spans="1:8" ht="12.75">
      <c r="A145" s="44" t="s">
        <v>351</v>
      </c>
      <c r="B145" s="45" t="s">
        <v>352</v>
      </c>
      <c r="C145" s="298">
        <v>6</v>
      </c>
      <c r="D145" s="45">
        <v>365</v>
      </c>
      <c r="E145" s="48">
        <v>34.19</v>
      </c>
      <c r="F145" s="88">
        <v>0.64</v>
      </c>
      <c r="G145" s="70">
        <f t="shared" si="4"/>
        <v>1.8718923661889444</v>
      </c>
      <c r="H145" s="51">
        <v>40214</v>
      </c>
    </row>
    <row r="146" spans="1:8" ht="12.75">
      <c r="A146" s="44" t="s">
        <v>761</v>
      </c>
      <c r="B146" s="45" t="s">
        <v>762</v>
      </c>
      <c r="C146" s="298">
        <v>7</v>
      </c>
      <c r="D146" s="45">
        <v>303</v>
      </c>
      <c r="E146" s="48">
        <v>22.41</v>
      </c>
      <c r="F146" s="88">
        <v>1.88</v>
      </c>
      <c r="G146" s="48">
        <f t="shared" si="4"/>
        <v>8.389112003569835</v>
      </c>
      <c r="H146" s="97">
        <v>39756</v>
      </c>
    </row>
    <row r="147" spans="1:8" ht="12.75">
      <c r="A147" s="44" t="s">
        <v>0</v>
      </c>
      <c r="B147" s="45" t="s">
        <v>1</v>
      </c>
      <c r="C147" s="298">
        <v>7</v>
      </c>
      <c r="D147" s="45">
        <v>307</v>
      </c>
      <c r="E147" s="48">
        <v>57.01</v>
      </c>
      <c r="F147" s="88">
        <v>0.25</v>
      </c>
      <c r="G147" s="70">
        <f t="shared" si="4"/>
        <v>0.43851955797228553</v>
      </c>
      <c r="H147" s="51">
        <v>40141</v>
      </c>
    </row>
    <row r="148" spans="1:8" ht="12.75">
      <c r="A148" s="44" t="s">
        <v>569</v>
      </c>
      <c r="B148" s="45" t="s">
        <v>570</v>
      </c>
      <c r="C148" s="298">
        <v>6</v>
      </c>
      <c r="D148" s="45">
        <v>370</v>
      </c>
      <c r="E148" s="48">
        <v>46.76</v>
      </c>
      <c r="F148" s="88">
        <v>1.82</v>
      </c>
      <c r="G148" s="48">
        <f t="shared" si="4"/>
        <v>3.8922155688622757</v>
      </c>
      <c r="H148" s="51">
        <v>40266</v>
      </c>
    </row>
    <row r="149" spans="1:8" ht="12.75">
      <c r="A149" s="44" t="s">
        <v>1352</v>
      </c>
      <c r="B149" s="45" t="s">
        <v>1353</v>
      </c>
      <c r="C149" s="298">
        <v>5</v>
      </c>
      <c r="D149" s="45">
        <v>431</v>
      </c>
      <c r="E149" s="48">
        <v>19.98</v>
      </c>
      <c r="F149" s="88">
        <v>1.04</v>
      </c>
      <c r="G149" s="48">
        <f t="shared" si="4"/>
        <v>5.205205205205205</v>
      </c>
      <c r="H149" s="51">
        <v>40352</v>
      </c>
    </row>
    <row r="150" spans="1:8" ht="12.75">
      <c r="A150" s="44" t="s">
        <v>814</v>
      </c>
      <c r="B150" s="45" t="s">
        <v>815</v>
      </c>
      <c r="C150" s="298">
        <v>8</v>
      </c>
      <c r="D150" s="45">
        <v>276</v>
      </c>
      <c r="E150" s="48">
        <v>27.16</v>
      </c>
      <c r="F150" s="88">
        <v>1.4</v>
      </c>
      <c r="G150" s="48">
        <f t="shared" si="4"/>
        <v>5.154639175257731</v>
      </c>
      <c r="H150" s="51">
        <v>40245</v>
      </c>
    </row>
    <row r="151" spans="1:8" ht="12.75">
      <c r="A151" s="44" t="s">
        <v>1368</v>
      </c>
      <c r="B151" s="45" t="s">
        <v>1369</v>
      </c>
      <c r="C151" s="298">
        <v>7</v>
      </c>
      <c r="D151" s="45">
        <v>322</v>
      </c>
      <c r="E151" s="48">
        <v>31.96</v>
      </c>
      <c r="F151" s="88">
        <v>1.37</v>
      </c>
      <c r="G151" s="48">
        <f t="shared" si="4"/>
        <v>4.286608260325407</v>
      </c>
      <c r="H151" s="51">
        <v>40245</v>
      </c>
    </row>
    <row r="152" spans="1:8" ht="12.75">
      <c r="A152" s="44" t="s">
        <v>571</v>
      </c>
      <c r="B152" s="45" t="s">
        <v>572</v>
      </c>
      <c r="C152" s="298">
        <v>8</v>
      </c>
      <c r="D152" s="45">
        <v>283</v>
      </c>
      <c r="E152" s="48">
        <v>38.3</v>
      </c>
      <c r="F152" s="88">
        <v>0.76</v>
      </c>
      <c r="G152" s="70">
        <f t="shared" si="4"/>
        <v>1.9843342036553528</v>
      </c>
      <c r="H152" s="51">
        <v>40324</v>
      </c>
    </row>
    <row r="153" spans="1:8" ht="12.75">
      <c r="A153" s="44" t="s">
        <v>573</v>
      </c>
      <c r="B153" s="45" t="s">
        <v>574</v>
      </c>
      <c r="C153" s="298">
        <v>6</v>
      </c>
      <c r="D153" s="45">
        <v>371</v>
      </c>
      <c r="E153" s="48">
        <v>43.92</v>
      </c>
      <c r="F153" s="88">
        <v>1.5</v>
      </c>
      <c r="G153" s="48">
        <f t="shared" si="4"/>
        <v>3.415300546448087</v>
      </c>
      <c r="H153" s="51">
        <v>40269</v>
      </c>
    </row>
    <row r="154" spans="1:8" ht="12.75">
      <c r="A154" s="44" t="s">
        <v>498</v>
      </c>
      <c r="B154" s="45" t="s">
        <v>499</v>
      </c>
      <c r="C154" s="298">
        <v>8</v>
      </c>
      <c r="D154" s="45">
        <v>297</v>
      </c>
      <c r="E154" s="48">
        <v>29.43</v>
      </c>
      <c r="F154" s="88">
        <v>0.8</v>
      </c>
      <c r="G154" s="48">
        <f t="shared" si="4"/>
        <v>2.7183146449201496</v>
      </c>
      <c r="H154" s="51">
        <v>40450</v>
      </c>
    </row>
    <row r="155" spans="1:8" ht="12.75">
      <c r="A155" s="44" t="s">
        <v>1340</v>
      </c>
      <c r="B155" s="45" t="s">
        <v>1341</v>
      </c>
      <c r="C155" s="298">
        <v>5</v>
      </c>
      <c r="D155" s="45">
        <v>418</v>
      </c>
      <c r="E155" s="48">
        <v>54.54</v>
      </c>
      <c r="F155" s="88">
        <v>3.6</v>
      </c>
      <c r="G155" s="48">
        <f t="shared" si="4"/>
        <v>6.6006600660066015</v>
      </c>
      <c r="H155" s="51">
        <v>40155</v>
      </c>
    </row>
    <row r="156" spans="1:8" ht="12.75">
      <c r="A156" s="44" t="s">
        <v>413</v>
      </c>
      <c r="B156" s="45" t="s">
        <v>414</v>
      </c>
      <c r="C156" s="298">
        <v>7</v>
      </c>
      <c r="D156" s="45">
        <v>310</v>
      </c>
      <c r="E156" s="48">
        <v>31</v>
      </c>
      <c r="F156" s="88">
        <v>1.32</v>
      </c>
      <c r="G156" s="48">
        <f t="shared" si="4"/>
        <v>4.258064516129032</v>
      </c>
      <c r="H156" s="51">
        <v>40191</v>
      </c>
    </row>
    <row r="157" spans="1:8" ht="12.75">
      <c r="A157" s="44" t="s">
        <v>429</v>
      </c>
      <c r="B157" s="45" t="s">
        <v>430</v>
      </c>
      <c r="C157" s="298">
        <v>8</v>
      </c>
      <c r="D157" s="45">
        <v>292</v>
      </c>
      <c r="E157" s="48">
        <v>18.23</v>
      </c>
      <c r="F157" s="88">
        <v>0.42</v>
      </c>
      <c r="G157" s="48">
        <f t="shared" si="4"/>
        <v>2.303894679100384</v>
      </c>
      <c r="H157" s="51">
        <v>40408</v>
      </c>
    </row>
    <row r="158" spans="1:8" ht="12.75">
      <c r="A158" s="44" t="s">
        <v>1372</v>
      </c>
      <c r="B158" s="45" t="s">
        <v>1373</v>
      </c>
      <c r="C158" s="298">
        <v>7</v>
      </c>
      <c r="D158" s="45">
        <v>316</v>
      </c>
      <c r="E158" s="48">
        <v>21.58</v>
      </c>
      <c r="F158" s="88">
        <v>0.52</v>
      </c>
      <c r="G158" s="48">
        <f t="shared" si="4"/>
        <v>2.4096385542168677</v>
      </c>
      <c r="H158" s="51">
        <v>40232</v>
      </c>
    </row>
    <row r="159" spans="1:8" ht="12.75">
      <c r="A159" s="44" t="s">
        <v>1314</v>
      </c>
      <c r="B159" s="45" t="s">
        <v>1315</v>
      </c>
      <c r="C159" s="298">
        <v>8</v>
      </c>
      <c r="D159" s="45">
        <v>270</v>
      </c>
      <c r="E159" s="48">
        <v>20.48</v>
      </c>
      <c r="F159" s="88">
        <v>0.36</v>
      </c>
      <c r="G159" s="70">
        <f t="shared" si="4"/>
        <v>1.7578125</v>
      </c>
      <c r="H159" s="51">
        <v>40217</v>
      </c>
    </row>
    <row r="160" spans="1:8" ht="12.75">
      <c r="A160" s="44" t="s">
        <v>757</v>
      </c>
      <c r="B160" s="45" t="s">
        <v>758</v>
      </c>
      <c r="C160" s="298">
        <v>5</v>
      </c>
      <c r="D160" s="45">
        <v>410</v>
      </c>
      <c r="E160" s="48">
        <v>53.05</v>
      </c>
      <c r="F160" s="88">
        <v>3.36</v>
      </c>
      <c r="G160" s="48">
        <f t="shared" si="4"/>
        <v>6.333647502356269</v>
      </c>
      <c r="H160" s="97">
        <v>39939</v>
      </c>
    </row>
    <row r="161" spans="1:8" ht="12.75">
      <c r="A161" s="44" t="s">
        <v>1322</v>
      </c>
      <c r="B161" s="45" t="s">
        <v>1323</v>
      </c>
      <c r="C161" s="298">
        <v>5</v>
      </c>
      <c r="D161" s="45">
        <v>419</v>
      </c>
      <c r="E161" s="48">
        <v>49.07</v>
      </c>
      <c r="F161" s="88">
        <v>0.36</v>
      </c>
      <c r="G161" s="70">
        <f t="shared" si="4"/>
        <v>0.7336458121051559</v>
      </c>
      <c r="H161" s="51">
        <v>40177</v>
      </c>
    </row>
    <row r="162" spans="1:8" ht="12.75">
      <c r="A162" s="44" t="s">
        <v>1112</v>
      </c>
      <c r="B162" s="45" t="s">
        <v>1113</v>
      </c>
      <c r="C162" s="298">
        <v>6</v>
      </c>
      <c r="D162" s="45">
        <v>386</v>
      </c>
      <c r="E162" s="48">
        <v>38.37</v>
      </c>
      <c r="F162" s="88">
        <v>1.08</v>
      </c>
      <c r="G162" s="48">
        <f t="shared" si="4"/>
        <v>2.814698983580923</v>
      </c>
      <c r="H162" s="51">
        <v>40409</v>
      </c>
    </row>
    <row r="163" spans="1:8" ht="12.75">
      <c r="A163" s="44" t="s">
        <v>557</v>
      </c>
      <c r="B163" s="45" t="s">
        <v>558</v>
      </c>
      <c r="C163" s="298">
        <v>6</v>
      </c>
      <c r="D163" s="45">
        <v>381</v>
      </c>
      <c r="E163" s="48">
        <v>18.79</v>
      </c>
      <c r="F163" s="88">
        <v>0.48</v>
      </c>
      <c r="G163" s="48">
        <f t="shared" si="4"/>
        <v>2.5545502927088877</v>
      </c>
      <c r="H163" s="51">
        <v>40351</v>
      </c>
    </row>
    <row r="164" spans="1:8" ht="12.75">
      <c r="A164" s="44" t="s">
        <v>1342</v>
      </c>
      <c r="B164" s="45" t="s">
        <v>1343</v>
      </c>
      <c r="C164" s="298">
        <v>8</v>
      </c>
      <c r="D164" s="45">
        <v>265</v>
      </c>
      <c r="E164" s="48">
        <v>43.03</v>
      </c>
      <c r="F164" s="88">
        <v>0.6</v>
      </c>
      <c r="G164" s="70">
        <f aca="true" t="shared" si="5" ref="G164:G195">(F164/E164)*100</f>
        <v>1.394376016732512</v>
      </c>
      <c r="H164" s="51">
        <v>40088</v>
      </c>
    </row>
    <row r="165" spans="1:8" ht="12.75">
      <c r="A165" s="44" t="s">
        <v>622</v>
      </c>
      <c r="B165" s="45" t="s">
        <v>623</v>
      </c>
      <c r="C165" s="298">
        <v>5</v>
      </c>
      <c r="D165" s="45">
        <v>408</v>
      </c>
      <c r="E165" s="48">
        <v>50.92</v>
      </c>
      <c r="F165" s="88">
        <v>1.56</v>
      </c>
      <c r="G165" s="48">
        <f t="shared" si="5"/>
        <v>3.063629222309505</v>
      </c>
      <c r="H165" s="97">
        <v>39889</v>
      </c>
    </row>
    <row r="166" spans="1:8" ht="12.75">
      <c r="A166" s="44" t="s">
        <v>389</v>
      </c>
      <c r="B166" s="45" t="s">
        <v>390</v>
      </c>
      <c r="C166" s="298">
        <v>8</v>
      </c>
      <c r="D166" s="45">
        <v>264</v>
      </c>
      <c r="E166" s="48">
        <v>23.5</v>
      </c>
      <c r="F166" s="88">
        <v>1.44</v>
      </c>
      <c r="G166" s="48">
        <f t="shared" si="5"/>
        <v>6.127659574468085</v>
      </c>
      <c r="H166" s="97">
        <v>40002</v>
      </c>
    </row>
    <row r="167" spans="1:8" ht="12.75">
      <c r="A167" s="44" t="s">
        <v>323</v>
      </c>
      <c r="B167" s="45" t="s">
        <v>324</v>
      </c>
      <c r="C167" s="298">
        <v>5</v>
      </c>
      <c r="D167" s="45">
        <v>426</v>
      </c>
      <c r="E167" s="48">
        <v>27.73</v>
      </c>
      <c r="F167" s="88">
        <v>0.8</v>
      </c>
      <c r="G167" s="48">
        <f t="shared" si="5"/>
        <v>2.88496213487198</v>
      </c>
      <c r="H167" s="51">
        <v>40302</v>
      </c>
    </row>
    <row r="168" spans="1:8" ht="12.75">
      <c r="A168" s="44" t="s">
        <v>1294</v>
      </c>
      <c r="B168" s="45" t="s">
        <v>1295</v>
      </c>
      <c r="C168" s="298">
        <v>8</v>
      </c>
      <c r="D168" s="45">
        <v>278</v>
      </c>
      <c r="E168" s="48">
        <v>20.55</v>
      </c>
      <c r="F168" s="88">
        <v>0.84</v>
      </c>
      <c r="G168" s="48">
        <f t="shared" si="5"/>
        <v>4.087591240875913</v>
      </c>
      <c r="H168" s="51">
        <v>40281</v>
      </c>
    </row>
    <row r="169" spans="1:8" ht="12.75">
      <c r="A169" s="44" t="s">
        <v>864</v>
      </c>
      <c r="B169" s="45" t="s">
        <v>865</v>
      </c>
      <c r="C169" s="298">
        <v>9</v>
      </c>
      <c r="D169" s="45">
        <v>243</v>
      </c>
      <c r="E169" s="48">
        <v>16.89</v>
      </c>
      <c r="F169" s="88">
        <v>0.32</v>
      </c>
      <c r="G169" s="70">
        <f t="shared" si="5"/>
        <v>1.8946121965660152</v>
      </c>
      <c r="H169" s="51">
        <v>40123</v>
      </c>
    </row>
    <row r="170" spans="1:8" ht="12.75">
      <c r="A170" s="44" t="s">
        <v>794</v>
      </c>
      <c r="B170" s="45" t="s">
        <v>795</v>
      </c>
      <c r="C170" s="298">
        <v>7</v>
      </c>
      <c r="D170" s="45">
        <v>321</v>
      </c>
      <c r="E170" s="48">
        <v>29.89</v>
      </c>
      <c r="F170" s="88">
        <v>0.42</v>
      </c>
      <c r="G170" s="70">
        <f t="shared" si="5"/>
        <v>1.405152224824356</v>
      </c>
      <c r="H170" s="51">
        <v>40242</v>
      </c>
    </row>
    <row r="171" spans="1:8" ht="12.75">
      <c r="A171" s="44" t="s">
        <v>753</v>
      </c>
      <c r="B171" s="45" t="s">
        <v>754</v>
      </c>
      <c r="C171" s="298">
        <v>5</v>
      </c>
      <c r="D171" s="45">
        <v>425</v>
      </c>
      <c r="E171" s="48">
        <v>41.29</v>
      </c>
      <c r="F171" s="88">
        <v>0.72</v>
      </c>
      <c r="G171" s="70">
        <f t="shared" si="5"/>
        <v>1.743763623153306</v>
      </c>
      <c r="H171" s="51">
        <v>40289</v>
      </c>
    </row>
    <row r="172" spans="1:8" ht="12.75">
      <c r="A172" s="44" t="s">
        <v>639</v>
      </c>
      <c r="B172" s="45" t="s">
        <v>640</v>
      </c>
      <c r="C172" s="298">
        <v>9</v>
      </c>
      <c r="D172" s="45">
        <v>251</v>
      </c>
      <c r="E172" s="48">
        <v>36.69</v>
      </c>
      <c r="F172" s="88">
        <v>1.82</v>
      </c>
      <c r="G172" s="48">
        <f t="shared" si="5"/>
        <v>4.960479694739712</v>
      </c>
      <c r="H172" s="51">
        <v>40297</v>
      </c>
    </row>
    <row r="173" spans="1:8" ht="12.75">
      <c r="A173" s="44" t="s">
        <v>1328</v>
      </c>
      <c r="B173" s="45" t="s">
        <v>1329</v>
      </c>
      <c r="C173" s="298">
        <v>8</v>
      </c>
      <c r="D173" s="45">
        <v>266</v>
      </c>
      <c r="E173" s="48">
        <v>14.05</v>
      </c>
      <c r="F173" s="88">
        <v>0.4</v>
      </c>
      <c r="G173" s="48">
        <f t="shared" si="5"/>
        <v>2.8469750889679712</v>
      </c>
      <c r="H173" s="51">
        <v>40135</v>
      </c>
    </row>
    <row r="174" spans="1:8" ht="12.75">
      <c r="A174" s="44" t="s">
        <v>624</v>
      </c>
      <c r="B174" s="45" t="s">
        <v>625</v>
      </c>
      <c r="C174" s="298">
        <v>7</v>
      </c>
      <c r="D174" s="45">
        <v>327</v>
      </c>
      <c r="E174" s="48">
        <v>17.77</v>
      </c>
      <c r="F174" s="88">
        <v>0.36</v>
      </c>
      <c r="G174" s="48">
        <f t="shared" si="5"/>
        <v>2.0258863252673045</v>
      </c>
      <c r="H174" s="51">
        <v>40261</v>
      </c>
    </row>
    <row r="175" spans="1:8" ht="12.75">
      <c r="A175" s="44" t="s">
        <v>755</v>
      </c>
      <c r="B175" s="45" t="s">
        <v>756</v>
      </c>
      <c r="C175" s="298">
        <v>6</v>
      </c>
      <c r="D175" s="45">
        <v>387</v>
      </c>
      <c r="E175" s="48">
        <v>28.77</v>
      </c>
      <c r="F175" s="88">
        <v>0.6</v>
      </c>
      <c r="G175" s="48">
        <f t="shared" si="5"/>
        <v>2.0855057351407713</v>
      </c>
      <c r="H175" s="51">
        <v>40410</v>
      </c>
    </row>
    <row r="176" spans="1:8" ht="12.75">
      <c r="A176" s="150" t="s">
        <v>1336</v>
      </c>
      <c r="B176" s="45" t="s">
        <v>1337</v>
      </c>
      <c r="C176" s="298">
        <v>5</v>
      </c>
      <c r="D176" s="45">
        <v>416</v>
      </c>
      <c r="E176" s="48">
        <v>144.64</v>
      </c>
      <c r="F176" s="88">
        <v>3</v>
      </c>
      <c r="G176" s="48">
        <f t="shared" si="5"/>
        <v>2.0741150442477876</v>
      </c>
      <c r="H176" s="51">
        <v>40137</v>
      </c>
    </row>
    <row r="177" spans="1:8" ht="12.75">
      <c r="A177" s="44" t="s">
        <v>620</v>
      </c>
      <c r="B177" s="45" t="s">
        <v>621</v>
      </c>
      <c r="C177" s="298">
        <v>5</v>
      </c>
      <c r="D177" s="45">
        <v>430</v>
      </c>
      <c r="E177" s="48">
        <v>30.26</v>
      </c>
      <c r="F177" s="88">
        <v>0.396</v>
      </c>
      <c r="G177" s="70">
        <f t="shared" si="5"/>
        <v>1.3086582947785856</v>
      </c>
      <c r="H177" s="51">
        <v>40331</v>
      </c>
    </row>
    <row r="178" spans="1:8" ht="12.75">
      <c r="A178" s="44" t="s">
        <v>1296</v>
      </c>
      <c r="B178" s="45" t="s">
        <v>1297</v>
      </c>
      <c r="C178" s="298">
        <v>9</v>
      </c>
      <c r="D178" s="45">
        <v>256</v>
      </c>
      <c r="E178" s="48">
        <v>74.05</v>
      </c>
      <c r="F178" s="88">
        <v>4.56</v>
      </c>
      <c r="G178" s="48">
        <f t="shared" si="5"/>
        <v>6.158001350438893</v>
      </c>
      <c r="H178" s="51">
        <v>40395</v>
      </c>
    </row>
    <row r="179" spans="1:8" ht="12.75">
      <c r="A179" s="44" t="s">
        <v>377</v>
      </c>
      <c r="B179" s="45" t="s">
        <v>378</v>
      </c>
      <c r="C179" s="298">
        <v>7</v>
      </c>
      <c r="D179" s="45">
        <v>306</v>
      </c>
      <c r="E179" s="48">
        <v>30</v>
      </c>
      <c r="F179" s="88">
        <v>1.42</v>
      </c>
      <c r="G179" s="48">
        <f t="shared" si="5"/>
        <v>4.733333333333333</v>
      </c>
      <c r="H179" s="97">
        <v>40070</v>
      </c>
    </row>
    <row r="180" spans="1:8" ht="12.75">
      <c r="A180" s="44" t="s">
        <v>427</v>
      </c>
      <c r="B180" s="45" t="s">
        <v>428</v>
      </c>
      <c r="C180" s="298">
        <v>6</v>
      </c>
      <c r="D180" s="45">
        <v>355</v>
      </c>
      <c r="E180" s="48">
        <v>24.31</v>
      </c>
      <c r="F180" s="88">
        <v>1.265</v>
      </c>
      <c r="G180" s="48">
        <f t="shared" si="5"/>
        <v>5.203619909502262</v>
      </c>
      <c r="H180" s="97">
        <v>39736</v>
      </c>
    </row>
    <row r="181" spans="1:8" ht="12.75">
      <c r="A181" s="44" t="s">
        <v>398</v>
      </c>
      <c r="B181" s="45" t="s">
        <v>399</v>
      </c>
      <c r="C181" s="298">
        <v>6</v>
      </c>
      <c r="D181" s="45">
        <v>375</v>
      </c>
      <c r="E181" s="48">
        <v>32.85</v>
      </c>
      <c r="F181" s="88">
        <v>2.4</v>
      </c>
      <c r="G181" s="48">
        <f t="shared" si="5"/>
        <v>7.30593607305936</v>
      </c>
      <c r="H181" s="51">
        <v>40303</v>
      </c>
    </row>
    <row r="182" spans="1:8" ht="12.75">
      <c r="A182" s="44" t="s">
        <v>373</v>
      </c>
      <c r="B182" s="45" t="s">
        <v>374</v>
      </c>
      <c r="C182" s="298">
        <v>6</v>
      </c>
      <c r="D182" s="45">
        <v>359</v>
      </c>
      <c r="E182" s="48">
        <v>23.02</v>
      </c>
      <c r="F182" s="88">
        <v>0.48</v>
      </c>
      <c r="G182" s="48">
        <f t="shared" si="5"/>
        <v>2.0851433536055604</v>
      </c>
      <c r="H182" s="51">
        <v>40114</v>
      </c>
    </row>
    <row r="183" spans="1:8" ht="12.75">
      <c r="A183" s="44" t="s">
        <v>1366</v>
      </c>
      <c r="B183" s="45" t="s">
        <v>1367</v>
      </c>
      <c r="C183" s="298">
        <v>9</v>
      </c>
      <c r="D183" s="45">
        <v>247</v>
      </c>
      <c r="E183" s="48">
        <v>34.8</v>
      </c>
      <c r="F183" s="88">
        <v>1.16</v>
      </c>
      <c r="G183" s="48">
        <f t="shared" si="5"/>
        <v>3.3333333333333335</v>
      </c>
      <c r="H183" s="51">
        <v>40241</v>
      </c>
    </row>
    <row r="184" spans="1:8" ht="12.75">
      <c r="A184" s="44" t="s">
        <v>559</v>
      </c>
      <c r="B184" s="45" t="s">
        <v>560</v>
      </c>
      <c r="C184" s="298">
        <v>8</v>
      </c>
      <c r="D184" s="45">
        <v>285</v>
      </c>
      <c r="E184" s="48">
        <v>39.63</v>
      </c>
      <c r="F184" s="88">
        <v>1</v>
      </c>
      <c r="G184" s="48">
        <f t="shared" si="5"/>
        <v>2.5233409033560434</v>
      </c>
      <c r="H184" s="51">
        <v>40346</v>
      </c>
    </row>
    <row r="185" spans="1:8" ht="12.75">
      <c r="A185" s="44" t="s">
        <v>1370</v>
      </c>
      <c r="B185" s="45" t="s">
        <v>1371</v>
      </c>
      <c r="C185" s="298">
        <v>5</v>
      </c>
      <c r="D185" s="45">
        <v>423</v>
      </c>
      <c r="E185" s="48">
        <v>35.38</v>
      </c>
      <c r="F185" s="88">
        <v>0.48</v>
      </c>
      <c r="G185" s="70">
        <f t="shared" si="5"/>
        <v>1.3566986998304125</v>
      </c>
      <c r="H185" s="51">
        <v>40241</v>
      </c>
    </row>
    <row r="186" spans="1:8" ht="12.75">
      <c r="A186" s="44" t="s">
        <v>367</v>
      </c>
      <c r="B186" s="45" t="s">
        <v>368</v>
      </c>
      <c r="C186" s="298">
        <v>5</v>
      </c>
      <c r="D186" s="45">
        <v>443</v>
      </c>
      <c r="E186" s="48">
        <v>49.35</v>
      </c>
      <c r="F186" s="88">
        <v>0.64</v>
      </c>
      <c r="G186" s="70">
        <f t="shared" si="5"/>
        <v>1.2968591691995945</v>
      </c>
      <c r="H186" s="51">
        <v>40451</v>
      </c>
    </row>
    <row r="187" spans="1:8" ht="12.75">
      <c r="A187" s="150" t="s">
        <v>341</v>
      </c>
      <c r="B187" s="45" t="s">
        <v>1235</v>
      </c>
      <c r="C187" s="298">
        <v>6</v>
      </c>
      <c r="D187" s="45">
        <v>373</v>
      </c>
      <c r="E187" s="48">
        <v>34.84</v>
      </c>
      <c r="F187" s="88">
        <v>2.4</v>
      </c>
      <c r="G187" s="48">
        <f t="shared" si="5"/>
        <v>6.8886337543053955</v>
      </c>
      <c r="H187" s="51">
        <v>40296</v>
      </c>
    </row>
    <row r="188" spans="1:8" ht="12.75">
      <c r="A188" s="146" t="s">
        <v>227</v>
      </c>
      <c r="B188" s="45" t="s">
        <v>228</v>
      </c>
      <c r="C188" s="298">
        <v>6</v>
      </c>
      <c r="D188" s="45">
        <v>379</v>
      </c>
      <c r="E188" s="48">
        <v>48.99</v>
      </c>
      <c r="F188" s="88">
        <v>1.44</v>
      </c>
      <c r="G188" s="48">
        <f t="shared" si="5"/>
        <v>2.9393753827311695</v>
      </c>
      <c r="H188" s="51">
        <v>40337</v>
      </c>
    </row>
    <row r="189" spans="1:8" ht="12.75">
      <c r="A189" s="44" t="s">
        <v>250</v>
      </c>
      <c r="B189" s="45" t="s">
        <v>251</v>
      </c>
      <c r="C189" s="298">
        <v>5</v>
      </c>
      <c r="D189" s="45">
        <v>399</v>
      </c>
      <c r="E189" s="48">
        <v>17.12</v>
      </c>
      <c r="F189" s="88">
        <v>0.32</v>
      </c>
      <c r="G189" s="70">
        <f t="shared" si="5"/>
        <v>1.8691588785046727</v>
      </c>
      <c r="H189" s="97">
        <v>39640</v>
      </c>
    </row>
    <row r="190" spans="1:8" ht="12.75">
      <c r="A190" s="44" t="s">
        <v>331</v>
      </c>
      <c r="B190" s="45" t="s">
        <v>332</v>
      </c>
      <c r="C190" s="298">
        <v>5</v>
      </c>
      <c r="D190" s="45">
        <v>427</v>
      </c>
      <c r="E190" s="48">
        <v>7.05</v>
      </c>
      <c r="F190" s="88">
        <v>0.44</v>
      </c>
      <c r="G190" s="48">
        <f t="shared" si="5"/>
        <v>6.24113475177305</v>
      </c>
      <c r="H190" s="51">
        <v>40308</v>
      </c>
    </row>
    <row r="191" spans="1:8" ht="12.75">
      <c r="A191" s="44" t="s">
        <v>866</v>
      </c>
      <c r="B191" s="45" t="s">
        <v>867</v>
      </c>
      <c r="C191" s="298">
        <v>9</v>
      </c>
      <c r="D191" s="45">
        <v>254</v>
      </c>
      <c r="E191" s="48">
        <v>67.03</v>
      </c>
      <c r="F191" s="88">
        <v>0.66</v>
      </c>
      <c r="G191" s="70">
        <f t="shared" si="5"/>
        <v>0.984633746083843</v>
      </c>
      <c r="H191" s="51">
        <v>40352</v>
      </c>
    </row>
    <row r="192" spans="1:8" ht="12.75">
      <c r="A192" s="44" t="s">
        <v>379</v>
      </c>
      <c r="B192" s="45" t="s">
        <v>380</v>
      </c>
      <c r="C192" s="298">
        <v>5</v>
      </c>
      <c r="D192" s="45">
        <v>413</v>
      </c>
      <c r="E192" s="48">
        <v>29.53</v>
      </c>
      <c r="F192" s="88">
        <v>1.9</v>
      </c>
      <c r="G192" s="48">
        <f t="shared" si="5"/>
        <v>6.43413477819167</v>
      </c>
      <c r="H192" s="51">
        <v>40093</v>
      </c>
    </row>
    <row r="193" spans="1:8" ht="12.75">
      <c r="A193" s="150" t="s">
        <v>424</v>
      </c>
      <c r="B193" s="45" t="s">
        <v>423</v>
      </c>
      <c r="C193" s="298">
        <v>7</v>
      </c>
      <c r="D193" s="45">
        <v>328</v>
      </c>
      <c r="E193" s="48">
        <v>25.93</v>
      </c>
      <c r="F193" s="88">
        <v>1</v>
      </c>
      <c r="G193" s="48">
        <f t="shared" si="5"/>
        <v>3.8565368299267258</v>
      </c>
      <c r="H193" s="51">
        <v>40267</v>
      </c>
    </row>
    <row r="194" spans="1:8" ht="12.75">
      <c r="A194" s="44" t="s">
        <v>1348</v>
      </c>
      <c r="B194" s="45" t="s">
        <v>1349</v>
      </c>
      <c r="C194" s="298">
        <v>7</v>
      </c>
      <c r="D194" s="45">
        <v>343</v>
      </c>
      <c r="E194" s="48">
        <v>28.08</v>
      </c>
      <c r="F194" s="88">
        <v>0.24</v>
      </c>
      <c r="G194" s="70">
        <f t="shared" si="5"/>
        <v>0.8547008547008548</v>
      </c>
      <c r="H194" s="51">
        <v>40385</v>
      </c>
    </row>
    <row r="195" spans="1:8" ht="12.75">
      <c r="A195" s="44" t="s">
        <v>252</v>
      </c>
      <c r="B195" s="45" t="s">
        <v>253</v>
      </c>
      <c r="C195" s="298">
        <v>7</v>
      </c>
      <c r="D195" s="45">
        <v>336</v>
      </c>
      <c r="E195" s="48">
        <v>26.35</v>
      </c>
      <c r="F195" s="88">
        <v>0.28</v>
      </c>
      <c r="G195" s="70">
        <f t="shared" si="5"/>
        <v>1.0626185958254268</v>
      </c>
      <c r="H195" s="51">
        <v>40339</v>
      </c>
    </row>
    <row r="196" spans="1:8" ht="12.75">
      <c r="A196" s="44" t="s">
        <v>359</v>
      </c>
      <c r="B196" s="45" t="s">
        <v>360</v>
      </c>
      <c r="C196" s="298">
        <v>7</v>
      </c>
      <c r="D196" s="45">
        <v>320</v>
      </c>
      <c r="E196" s="48">
        <v>33.09</v>
      </c>
      <c r="F196" s="88">
        <v>1.26</v>
      </c>
      <c r="G196" s="48">
        <f aca="true" t="shared" si="6" ref="G196:G206">(F196/E196)*100</f>
        <v>3.8077969174977326</v>
      </c>
      <c r="H196" s="51">
        <v>40238</v>
      </c>
    </row>
    <row r="197" spans="1:8" ht="12.75">
      <c r="A197" s="44" t="s">
        <v>1364</v>
      </c>
      <c r="B197" s="45" t="s">
        <v>1365</v>
      </c>
      <c r="C197" s="298">
        <v>9</v>
      </c>
      <c r="D197" s="45">
        <v>250</v>
      </c>
      <c r="E197" s="48">
        <v>51.35</v>
      </c>
      <c r="F197" s="88">
        <v>2.08</v>
      </c>
      <c r="G197" s="48">
        <f t="shared" si="6"/>
        <v>4.050632911392405</v>
      </c>
      <c r="H197" s="51">
        <v>40281</v>
      </c>
    </row>
    <row r="198" spans="1:8" ht="12.75">
      <c r="A198" s="44" t="s">
        <v>561</v>
      </c>
      <c r="B198" s="45" t="s">
        <v>562</v>
      </c>
      <c r="C198" s="298">
        <v>6</v>
      </c>
      <c r="D198" s="45">
        <v>368</v>
      </c>
      <c r="E198" s="48">
        <v>23.97</v>
      </c>
      <c r="F198" s="88">
        <v>1.24</v>
      </c>
      <c r="G198" s="48">
        <f t="shared" si="6"/>
        <v>5.173133083020442</v>
      </c>
      <c r="H198" s="51">
        <v>40242</v>
      </c>
    </row>
    <row r="199" spans="1:8" ht="12.75">
      <c r="A199" s="44" t="s">
        <v>417</v>
      </c>
      <c r="B199" s="45" t="s">
        <v>418</v>
      </c>
      <c r="C199" s="298">
        <v>7</v>
      </c>
      <c r="D199" s="45">
        <v>347</v>
      </c>
      <c r="E199" s="48">
        <v>25.92</v>
      </c>
      <c r="F199" s="88">
        <v>0.254</v>
      </c>
      <c r="G199" s="70">
        <f t="shared" si="6"/>
        <v>0.9799382716049382</v>
      </c>
      <c r="H199" s="51">
        <v>40420</v>
      </c>
    </row>
    <row r="200" spans="1:8" ht="12.75">
      <c r="A200" s="44" t="s">
        <v>563</v>
      </c>
      <c r="B200" s="45" t="s">
        <v>564</v>
      </c>
      <c r="C200" s="298">
        <v>7</v>
      </c>
      <c r="D200" s="45">
        <v>335</v>
      </c>
      <c r="E200" s="48">
        <v>18.13</v>
      </c>
      <c r="F200" s="88">
        <v>0.5</v>
      </c>
      <c r="G200" s="48">
        <f t="shared" si="6"/>
        <v>2.7578599007170435</v>
      </c>
      <c r="H200" s="51">
        <v>40338</v>
      </c>
    </row>
    <row r="201" spans="1:8" ht="12.75">
      <c r="A201" s="44" t="s">
        <v>496</v>
      </c>
      <c r="B201" s="45" t="s">
        <v>497</v>
      </c>
      <c r="C201" s="298">
        <v>6</v>
      </c>
      <c r="D201" s="45">
        <v>384</v>
      </c>
      <c r="E201" s="48">
        <v>42.11</v>
      </c>
      <c r="F201" s="88">
        <v>2.69</v>
      </c>
      <c r="G201" s="48">
        <f t="shared" si="6"/>
        <v>6.388031346473522</v>
      </c>
      <c r="H201" s="51">
        <v>40394</v>
      </c>
    </row>
    <row r="202" spans="1:8" ht="12.75">
      <c r="A202" s="44" t="s">
        <v>1290</v>
      </c>
      <c r="B202" s="45" t="s">
        <v>1291</v>
      </c>
      <c r="C202" s="298">
        <v>5</v>
      </c>
      <c r="D202" s="45">
        <v>432</v>
      </c>
      <c r="E202" s="48">
        <v>25.96</v>
      </c>
      <c r="F202" s="88">
        <v>0.6</v>
      </c>
      <c r="G202" s="48">
        <f t="shared" si="6"/>
        <v>2.311248073959938</v>
      </c>
      <c r="H202" s="51">
        <v>40382</v>
      </c>
    </row>
    <row r="203" spans="1:8" ht="12.75">
      <c r="A203" s="44" t="s">
        <v>1222</v>
      </c>
      <c r="B203" s="45" t="s">
        <v>1223</v>
      </c>
      <c r="C203" s="298">
        <v>6</v>
      </c>
      <c r="D203" s="45">
        <v>349</v>
      </c>
      <c r="E203" s="48">
        <v>29.04</v>
      </c>
      <c r="F203" s="88">
        <v>1.04</v>
      </c>
      <c r="G203" s="48">
        <f t="shared" si="6"/>
        <v>3.581267217630854</v>
      </c>
      <c r="H203" s="97">
        <v>39534</v>
      </c>
    </row>
    <row r="204" spans="1:8" ht="12.75">
      <c r="A204" s="44" t="s">
        <v>353</v>
      </c>
      <c r="B204" s="45" t="s">
        <v>354</v>
      </c>
      <c r="C204" s="298">
        <v>7</v>
      </c>
      <c r="D204" s="45">
        <v>315</v>
      </c>
      <c r="E204" s="48">
        <v>55.74</v>
      </c>
      <c r="F204" s="88">
        <v>1.6</v>
      </c>
      <c r="G204" s="48">
        <f t="shared" si="6"/>
        <v>2.8704700394689633</v>
      </c>
      <c r="H204" s="51">
        <v>40219</v>
      </c>
    </row>
    <row r="205" spans="1:8" ht="12.75">
      <c r="A205" s="44" t="s">
        <v>565</v>
      </c>
      <c r="B205" s="45" t="s">
        <v>566</v>
      </c>
      <c r="C205" s="298">
        <v>7</v>
      </c>
      <c r="D205" s="45">
        <v>340</v>
      </c>
      <c r="E205" s="48">
        <v>22.31</v>
      </c>
      <c r="F205" s="88">
        <v>1.01</v>
      </c>
      <c r="G205" s="48">
        <f t="shared" si="6"/>
        <v>4.527117884356791</v>
      </c>
      <c r="H205" s="51">
        <v>40351</v>
      </c>
    </row>
    <row r="206" spans="1:8" ht="12.75">
      <c r="A206" s="53" t="s">
        <v>369</v>
      </c>
      <c r="B206" s="55" t="s">
        <v>370</v>
      </c>
      <c r="C206" s="299">
        <v>6</v>
      </c>
      <c r="D206" s="55">
        <v>358</v>
      </c>
      <c r="E206" s="58">
        <v>41.7</v>
      </c>
      <c r="F206" s="93">
        <v>0.84</v>
      </c>
      <c r="G206" s="58">
        <f t="shared" si="6"/>
        <v>2.014388489208633</v>
      </c>
      <c r="H206" s="59">
        <v>40100</v>
      </c>
    </row>
    <row r="207" spans="1:8" ht="12.75">
      <c r="A207" s="89" t="s">
        <v>136</v>
      </c>
      <c r="B207" s="231">
        <f>COUNT(H4:H206)</f>
        <v>203</v>
      </c>
      <c r="C207" s="102">
        <f>AVERAGE(C4:C206)</f>
        <v>6.679802955665025</v>
      </c>
      <c r="D207" s="102"/>
      <c r="E207" s="58">
        <f>AVERAGE(E4:E206)</f>
        <v>35.540394088669956</v>
      </c>
      <c r="F207" s="88"/>
      <c r="G207" s="58">
        <f>AVERAGE(G4:G206)</f>
        <v>3.3250971339603175</v>
      </c>
      <c r="H207" s="209"/>
    </row>
    <row r="208" ht="12.75">
      <c r="H208" s="21"/>
    </row>
    <row r="209" ht="12.75">
      <c r="H209" s="21"/>
    </row>
    <row r="210" ht="12.75">
      <c r="H210" s="21"/>
    </row>
    <row r="211" ht="12.75">
      <c r="H211" s="21"/>
    </row>
    <row r="212" ht="12.75">
      <c r="H212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pane xSplit="1" ySplit="1" topLeftCell="B1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5" sqref="B195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ht="15">
      <c r="B1" s="20" t="s">
        <v>14</v>
      </c>
    </row>
    <row r="2" spans="2:3" ht="12.75">
      <c r="B2" s="23">
        <v>39442</v>
      </c>
      <c r="C2" s="22" t="s">
        <v>15</v>
      </c>
    </row>
    <row r="3" spans="2:3" ht="12.75">
      <c r="B3" s="21">
        <v>39447</v>
      </c>
      <c r="C3" t="s">
        <v>16</v>
      </c>
    </row>
    <row r="4" spans="2:3" ht="12.75">
      <c r="B4" s="21">
        <v>39447</v>
      </c>
      <c r="C4" t="s">
        <v>17</v>
      </c>
    </row>
    <row r="5" spans="2:3" ht="12.75">
      <c r="B5" s="21">
        <v>39449</v>
      </c>
      <c r="C5" t="s">
        <v>18</v>
      </c>
    </row>
    <row r="6" spans="2:3" ht="12.75">
      <c r="B6" s="21">
        <v>39449</v>
      </c>
      <c r="C6" t="s">
        <v>100</v>
      </c>
    </row>
    <row r="7" spans="2:3" ht="12.75">
      <c r="B7" s="21">
        <v>39451</v>
      </c>
      <c r="C7" s="27" t="s">
        <v>165</v>
      </c>
    </row>
    <row r="8" spans="2:3" ht="12.75">
      <c r="B8" s="21">
        <v>39452</v>
      </c>
      <c r="C8" t="s">
        <v>105</v>
      </c>
    </row>
    <row r="9" spans="2:3" ht="12.75">
      <c r="B9" s="21">
        <v>39461</v>
      </c>
      <c r="C9" t="s">
        <v>106</v>
      </c>
    </row>
    <row r="10" spans="2:3" ht="12.75">
      <c r="B10" s="23">
        <v>39463</v>
      </c>
      <c r="C10" s="22" t="s">
        <v>107</v>
      </c>
    </row>
    <row r="11" spans="2:3" ht="12.75">
      <c r="B11" s="21">
        <v>39477</v>
      </c>
      <c r="C11" t="s">
        <v>108</v>
      </c>
    </row>
    <row r="12" spans="2:3" ht="12.75">
      <c r="B12" s="23">
        <v>39483</v>
      </c>
      <c r="C12" s="22" t="s">
        <v>109</v>
      </c>
    </row>
    <row r="13" spans="2:3" ht="12.75">
      <c r="B13" s="21">
        <v>39490</v>
      </c>
      <c r="C13" t="s">
        <v>112</v>
      </c>
    </row>
    <row r="14" spans="2:3" ht="12.75">
      <c r="B14" s="21">
        <v>39491</v>
      </c>
      <c r="C14" s="27" t="s">
        <v>128</v>
      </c>
    </row>
    <row r="15" spans="2:3" ht="12.75">
      <c r="B15" s="21">
        <v>39491</v>
      </c>
      <c r="C15" t="s">
        <v>114</v>
      </c>
    </row>
    <row r="16" spans="2:3" ht="12.75">
      <c r="B16" s="21">
        <v>39494</v>
      </c>
      <c r="C16" t="s">
        <v>115</v>
      </c>
    </row>
    <row r="17" spans="2:3" ht="12.75">
      <c r="B17" s="21">
        <v>39497</v>
      </c>
      <c r="C17" t="s">
        <v>117</v>
      </c>
    </row>
    <row r="18" spans="2:3" ht="12.75">
      <c r="B18" s="21">
        <v>39504</v>
      </c>
      <c r="C18" t="s">
        <v>135</v>
      </c>
    </row>
    <row r="19" spans="2:3" ht="12.75">
      <c r="B19" s="21">
        <v>39506</v>
      </c>
      <c r="C19" t="s">
        <v>137</v>
      </c>
    </row>
    <row r="20" spans="2:3" ht="12.75">
      <c r="B20" s="23">
        <v>39508</v>
      </c>
      <c r="C20" s="94" t="s">
        <v>138</v>
      </c>
    </row>
    <row r="21" spans="2:3" ht="12.75">
      <c r="B21" s="21">
        <v>39527</v>
      </c>
      <c r="C21" s="27" t="s">
        <v>142</v>
      </c>
    </row>
    <row r="22" spans="2:3" ht="12.75">
      <c r="B22" s="21">
        <v>39538</v>
      </c>
      <c r="C22" s="27" t="s">
        <v>158</v>
      </c>
    </row>
    <row r="23" spans="2:3" ht="12.75">
      <c r="B23" s="23">
        <v>39538</v>
      </c>
      <c r="C23" s="94" t="s">
        <v>146</v>
      </c>
    </row>
    <row r="24" spans="2:3" ht="12.75">
      <c r="B24" s="21">
        <v>39542</v>
      </c>
      <c r="C24" t="s">
        <v>159</v>
      </c>
    </row>
    <row r="25" spans="2:3" ht="12.75">
      <c r="B25" s="21">
        <v>39566</v>
      </c>
      <c r="C25" s="27" t="s">
        <v>160</v>
      </c>
    </row>
    <row r="26" spans="2:3" ht="12.75">
      <c r="B26" s="23">
        <v>39568</v>
      </c>
      <c r="C26" s="94" t="s">
        <v>162</v>
      </c>
    </row>
    <row r="27" spans="2:3" ht="12.75">
      <c r="B27" s="23">
        <v>39599</v>
      </c>
      <c r="C27" s="94" t="s">
        <v>164</v>
      </c>
    </row>
    <row r="28" spans="2:3" ht="12.75">
      <c r="B28" s="21">
        <v>39617</v>
      </c>
      <c r="C28" s="27" t="s">
        <v>166</v>
      </c>
    </row>
    <row r="29" spans="2:3" ht="12.75">
      <c r="B29" s="23">
        <v>39630</v>
      </c>
      <c r="C29" s="94" t="s">
        <v>167</v>
      </c>
    </row>
    <row r="30" spans="2:3" ht="12.75">
      <c r="B30" s="104">
        <v>39639</v>
      </c>
      <c r="C30" s="106" t="s">
        <v>171</v>
      </c>
    </row>
    <row r="31" spans="2:3" ht="12.75">
      <c r="B31" s="104">
        <v>39643</v>
      </c>
      <c r="C31" s="105" t="s">
        <v>169</v>
      </c>
    </row>
    <row r="32" spans="2:3" ht="12.75">
      <c r="B32" s="104">
        <v>39651</v>
      </c>
      <c r="C32" s="105" t="s">
        <v>168</v>
      </c>
    </row>
    <row r="33" spans="2:3" ht="12.75">
      <c r="B33" s="104">
        <v>39657</v>
      </c>
      <c r="C33" s="106" t="s">
        <v>170</v>
      </c>
    </row>
    <row r="34" spans="2:3" ht="12.75">
      <c r="B34" s="23">
        <v>39664</v>
      </c>
      <c r="C34" s="94" t="s">
        <v>172</v>
      </c>
    </row>
    <row r="35" spans="2:3" ht="12.75">
      <c r="B35" s="23">
        <v>39693</v>
      </c>
      <c r="C35" s="94" t="s">
        <v>173</v>
      </c>
    </row>
    <row r="36" spans="2:3" ht="12.75">
      <c r="B36" s="104">
        <v>39701</v>
      </c>
      <c r="C36" s="105" t="s">
        <v>174</v>
      </c>
    </row>
    <row r="37" spans="2:3" ht="12.75">
      <c r="B37" s="104">
        <v>39721</v>
      </c>
      <c r="C37" s="105" t="s">
        <v>175</v>
      </c>
    </row>
    <row r="38" spans="2:3" ht="12.75">
      <c r="B38" s="104">
        <v>39721</v>
      </c>
      <c r="C38" s="105" t="s">
        <v>184</v>
      </c>
    </row>
    <row r="39" spans="2:3" ht="12.75">
      <c r="B39" s="23">
        <v>39722</v>
      </c>
      <c r="C39" s="94" t="s">
        <v>185</v>
      </c>
    </row>
    <row r="40" spans="2:3" ht="12.75">
      <c r="B40" s="104">
        <v>39722</v>
      </c>
      <c r="C40" s="106" t="s">
        <v>188</v>
      </c>
    </row>
    <row r="41" spans="2:3" ht="12.75">
      <c r="B41" s="104">
        <v>39727</v>
      </c>
      <c r="C41" s="106" t="s">
        <v>190</v>
      </c>
    </row>
    <row r="42" spans="2:3" ht="12.75">
      <c r="B42" s="104">
        <v>39729</v>
      </c>
      <c r="C42" s="106" t="s">
        <v>191</v>
      </c>
    </row>
    <row r="43" spans="2:3" ht="12.75">
      <c r="B43" s="104">
        <v>39752</v>
      </c>
      <c r="C43" s="106" t="s">
        <v>233</v>
      </c>
    </row>
    <row r="44" spans="2:3" ht="12.75">
      <c r="B44" s="23">
        <v>39753</v>
      </c>
      <c r="C44" s="94" t="s">
        <v>234</v>
      </c>
    </row>
    <row r="45" spans="2:3" ht="12.75">
      <c r="B45" s="104">
        <v>39753</v>
      </c>
      <c r="C45" s="105" t="s">
        <v>433</v>
      </c>
    </row>
    <row r="46" spans="2:3" ht="12.75">
      <c r="B46" s="104">
        <v>39769</v>
      </c>
      <c r="C46" s="106" t="s">
        <v>436</v>
      </c>
    </row>
    <row r="47" spans="2:3" ht="12.75">
      <c r="B47" s="104">
        <v>39770</v>
      </c>
      <c r="C47" s="106" t="s">
        <v>874</v>
      </c>
    </row>
    <row r="48" spans="2:3" ht="12.75">
      <c r="B48" s="104">
        <v>39771</v>
      </c>
      <c r="C48" s="105" t="s">
        <v>489</v>
      </c>
    </row>
    <row r="49" spans="2:3" ht="12.75">
      <c r="B49" s="104">
        <v>39772</v>
      </c>
      <c r="C49" s="106" t="s">
        <v>439</v>
      </c>
    </row>
    <row r="50" spans="2:3" ht="12.75">
      <c r="B50" s="104">
        <v>39772</v>
      </c>
      <c r="C50" s="105" t="s">
        <v>316</v>
      </c>
    </row>
    <row r="51" spans="2:3" ht="12.75">
      <c r="B51" s="104">
        <v>39773</v>
      </c>
      <c r="C51" s="106" t="s">
        <v>68</v>
      </c>
    </row>
    <row r="52" spans="2:3" ht="12.75">
      <c r="B52" s="104">
        <v>39773</v>
      </c>
      <c r="C52" s="106" t="s">
        <v>70</v>
      </c>
    </row>
    <row r="53" spans="2:3" ht="12.75">
      <c r="B53" s="21">
        <v>39775</v>
      </c>
      <c r="C53" s="106" t="s">
        <v>71</v>
      </c>
    </row>
    <row r="54" spans="2:3" ht="12.75">
      <c r="B54" s="21">
        <v>39775</v>
      </c>
      <c r="C54" s="106" t="s">
        <v>73</v>
      </c>
    </row>
    <row r="55" spans="2:3" ht="12.75">
      <c r="B55" s="23">
        <v>39781</v>
      </c>
      <c r="C55" s="94" t="s">
        <v>196</v>
      </c>
    </row>
    <row r="56" spans="2:3" ht="12.75">
      <c r="B56" s="21">
        <v>39785</v>
      </c>
      <c r="C56" t="s">
        <v>1213</v>
      </c>
    </row>
    <row r="57" spans="2:3" ht="12.75">
      <c r="B57" s="23">
        <v>39814</v>
      </c>
      <c r="C57" s="94" t="s">
        <v>140</v>
      </c>
    </row>
    <row r="58" spans="2:3" ht="12.75">
      <c r="B58" s="21">
        <v>39828</v>
      </c>
      <c r="C58" s="106" t="s">
        <v>876</v>
      </c>
    </row>
    <row r="59" spans="2:3" ht="12.75">
      <c r="B59" s="21">
        <v>39835</v>
      </c>
      <c r="C59" t="s">
        <v>91</v>
      </c>
    </row>
    <row r="60" spans="2:3" ht="12.75">
      <c r="B60" s="21">
        <v>39839</v>
      </c>
      <c r="C60" t="s">
        <v>962</v>
      </c>
    </row>
    <row r="61" spans="2:3" ht="12.75">
      <c r="B61" s="21">
        <v>39839</v>
      </c>
      <c r="C61" t="s">
        <v>963</v>
      </c>
    </row>
    <row r="62" spans="2:3" ht="12.75">
      <c r="B62" s="21">
        <v>39843</v>
      </c>
      <c r="C62" t="s">
        <v>741</v>
      </c>
    </row>
    <row r="63" spans="2:3" ht="12.75">
      <c r="B63" s="21">
        <v>39843</v>
      </c>
      <c r="C63" t="s">
        <v>743</v>
      </c>
    </row>
    <row r="64" spans="2:3" ht="12.75">
      <c r="B64" s="23">
        <v>39844</v>
      </c>
      <c r="C64" s="94" t="s">
        <v>742</v>
      </c>
    </row>
    <row r="65" spans="2:3" ht="12.75">
      <c r="B65" s="21">
        <v>39849</v>
      </c>
      <c r="C65" s="27" t="s">
        <v>120</v>
      </c>
    </row>
    <row r="66" spans="2:3" ht="12.75">
      <c r="B66" s="21">
        <v>39859</v>
      </c>
      <c r="C66" s="27" t="s">
        <v>236</v>
      </c>
    </row>
    <row r="67" spans="2:3" ht="12.75">
      <c r="B67" s="21">
        <v>39862</v>
      </c>
      <c r="C67" t="s">
        <v>412</v>
      </c>
    </row>
    <row r="68" spans="2:3" ht="12.75">
      <c r="B68" s="21">
        <v>39863</v>
      </c>
      <c r="C68" t="s">
        <v>509</v>
      </c>
    </row>
    <row r="69" spans="2:3" ht="12.75">
      <c r="B69" s="21">
        <v>39869</v>
      </c>
      <c r="C69" t="s">
        <v>1077</v>
      </c>
    </row>
    <row r="70" spans="2:3" ht="12.75">
      <c r="B70" s="21">
        <v>39871</v>
      </c>
      <c r="C70" t="s">
        <v>470</v>
      </c>
    </row>
    <row r="71" spans="2:3" ht="12.75">
      <c r="B71" s="23">
        <v>39873</v>
      </c>
      <c r="C71" s="94" t="s">
        <v>471</v>
      </c>
    </row>
    <row r="72" spans="2:3" ht="12.75">
      <c r="B72" s="21">
        <v>39876</v>
      </c>
      <c r="C72" t="s">
        <v>235</v>
      </c>
    </row>
    <row r="73" spans="2:3" ht="12.75">
      <c r="B73" s="21">
        <v>39878</v>
      </c>
      <c r="C73" t="s">
        <v>472</v>
      </c>
    </row>
    <row r="74" spans="2:3" ht="12.75">
      <c r="B74" s="21">
        <v>39881</v>
      </c>
      <c r="C74" t="s">
        <v>90</v>
      </c>
    </row>
    <row r="75" spans="2:3" ht="12.75">
      <c r="B75" s="21">
        <v>39881</v>
      </c>
      <c r="C75" t="s">
        <v>1245</v>
      </c>
    </row>
    <row r="76" spans="2:3" ht="12.75">
      <c r="B76" s="21">
        <v>39889</v>
      </c>
      <c r="C76" t="s">
        <v>744</v>
      </c>
    </row>
    <row r="77" spans="2:3" ht="12.75">
      <c r="B77" s="21">
        <v>39899</v>
      </c>
      <c r="C77" t="s">
        <v>113</v>
      </c>
    </row>
    <row r="78" spans="2:3" ht="12.75">
      <c r="B78" s="23">
        <v>39904</v>
      </c>
      <c r="C78" s="94" t="s">
        <v>506</v>
      </c>
    </row>
    <row r="79" spans="2:3" ht="12.75">
      <c r="B79" s="21">
        <v>39918</v>
      </c>
      <c r="C79" t="s">
        <v>189</v>
      </c>
    </row>
    <row r="80" spans="2:3" ht="12.75">
      <c r="B80" s="21">
        <v>39923</v>
      </c>
      <c r="C80" t="s">
        <v>1030</v>
      </c>
    </row>
    <row r="81" spans="2:3" ht="12.75">
      <c r="B81" s="21">
        <v>39924</v>
      </c>
      <c r="C81" t="s">
        <v>647</v>
      </c>
    </row>
    <row r="82" spans="2:3" ht="12.75">
      <c r="B82" s="21">
        <v>39927</v>
      </c>
      <c r="C82" t="s">
        <v>437</v>
      </c>
    </row>
    <row r="83" spans="2:3" ht="12.75">
      <c r="B83" s="21">
        <v>39930</v>
      </c>
      <c r="C83" t="s">
        <v>265</v>
      </c>
    </row>
    <row r="84" spans="2:3" ht="12.75">
      <c r="B84" s="23">
        <v>39933</v>
      </c>
      <c r="C84" s="94" t="s">
        <v>506</v>
      </c>
    </row>
    <row r="85" spans="2:3" ht="12.75">
      <c r="B85" s="21">
        <v>39937</v>
      </c>
      <c r="C85" t="s">
        <v>523</v>
      </c>
    </row>
    <row r="86" spans="2:3" ht="12.75">
      <c r="B86" s="21">
        <v>39944</v>
      </c>
      <c r="C86" t="s">
        <v>101</v>
      </c>
    </row>
    <row r="87" spans="2:3" ht="12.75">
      <c r="B87" s="21">
        <v>39959</v>
      </c>
      <c r="C87" t="s">
        <v>1269</v>
      </c>
    </row>
    <row r="88" spans="2:3" ht="12.75">
      <c r="B88" s="21">
        <v>39962</v>
      </c>
      <c r="C88" t="s">
        <v>955</v>
      </c>
    </row>
    <row r="89" spans="2:3" ht="12.75">
      <c r="B89" s="23">
        <v>39962</v>
      </c>
      <c r="C89" s="94" t="s">
        <v>506</v>
      </c>
    </row>
    <row r="90" spans="2:3" ht="12.75">
      <c r="B90" s="21">
        <v>39975</v>
      </c>
      <c r="C90" t="s">
        <v>181</v>
      </c>
    </row>
    <row r="91" spans="2:3" ht="12.75">
      <c r="B91" s="21">
        <v>39988</v>
      </c>
      <c r="C91" t="s">
        <v>277</v>
      </c>
    </row>
    <row r="92" spans="2:3" ht="12.75">
      <c r="B92" s="21">
        <v>39993</v>
      </c>
      <c r="C92" t="s">
        <v>129</v>
      </c>
    </row>
    <row r="93" spans="2:3" ht="12.75">
      <c r="B93" s="23">
        <v>39994</v>
      </c>
      <c r="C93" s="94" t="s">
        <v>506</v>
      </c>
    </row>
    <row r="94" spans="2:3" ht="12.75">
      <c r="B94" s="21">
        <v>39995</v>
      </c>
      <c r="C94" t="s">
        <v>491</v>
      </c>
    </row>
    <row r="95" spans="2:3" ht="12.75">
      <c r="B95" s="21">
        <v>40014</v>
      </c>
      <c r="C95" t="s">
        <v>272</v>
      </c>
    </row>
    <row r="96" spans="2:3" ht="12.75">
      <c r="B96" s="23">
        <v>40026</v>
      </c>
      <c r="C96" s="94" t="s">
        <v>506</v>
      </c>
    </row>
    <row r="97" spans="2:3" ht="12.75">
      <c r="B97" s="21">
        <v>40029</v>
      </c>
      <c r="C97" t="s">
        <v>141</v>
      </c>
    </row>
    <row r="98" spans="2:3" ht="12.75">
      <c r="B98" s="21">
        <v>40031</v>
      </c>
      <c r="C98" t="s">
        <v>628</v>
      </c>
    </row>
    <row r="99" spans="2:3" ht="12.75">
      <c r="B99" s="21">
        <v>40054</v>
      </c>
      <c r="C99" t="s">
        <v>542</v>
      </c>
    </row>
    <row r="100" spans="2:3" ht="12.75">
      <c r="B100" s="21">
        <v>40054</v>
      </c>
      <c r="C100" t="s">
        <v>544</v>
      </c>
    </row>
    <row r="101" spans="2:3" ht="12.75">
      <c r="B101" s="23">
        <v>40057</v>
      </c>
      <c r="C101" s="94" t="s">
        <v>506</v>
      </c>
    </row>
    <row r="102" spans="2:3" ht="12.75">
      <c r="B102" s="21">
        <v>40067</v>
      </c>
      <c r="C102" t="s">
        <v>521</v>
      </c>
    </row>
    <row r="103" spans="2:3" ht="12.75">
      <c r="B103" s="21">
        <v>40085</v>
      </c>
      <c r="C103" t="s">
        <v>1229</v>
      </c>
    </row>
    <row r="104" spans="2:3" ht="12.75">
      <c r="B104" s="21">
        <v>40085</v>
      </c>
      <c r="C104" t="s">
        <v>957</v>
      </c>
    </row>
    <row r="105" spans="2:3" ht="12.75">
      <c r="B105" s="21">
        <v>40085</v>
      </c>
      <c r="C105" t="s">
        <v>958</v>
      </c>
    </row>
    <row r="106" spans="2:3" ht="12.75">
      <c r="B106" s="23">
        <v>40086</v>
      </c>
      <c r="C106" s="94" t="s">
        <v>506</v>
      </c>
    </row>
    <row r="107" spans="2:3" ht="12.75">
      <c r="B107" s="21">
        <v>40087</v>
      </c>
      <c r="C107" t="s">
        <v>74</v>
      </c>
    </row>
    <row r="108" spans="2:3" ht="12.75">
      <c r="B108" s="21">
        <v>40105</v>
      </c>
      <c r="C108" t="s">
        <v>237</v>
      </c>
    </row>
    <row r="109" spans="2:3" ht="12.75">
      <c r="B109" s="21">
        <v>40106</v>
      </c>
      <c r="C109" t="s">
        <v>1189</v>
      </c>
    </row>
    <row r="110" spans="1:3" ht="12.75">
      <c r="A110" s="122"/>
      <c r="B110" s="144">
        <v>40112</v>
      </c>
      <c r="C110" t="s">
        <v>69</v>
      </c>
    </row>
    <row r="111" spans="2:3" ht="12.75">
      <c r="B111" s="21">
        <v>40112</v>
      </c>
      <c r="C111" t="s">
        <v>1190</v>
      </c>
    </row>
    <row r="112" spans="2:3" ht="12.75">
      <c r="B112" s="21">
        <v>40115</v>
      </c>
      <c r="C112" t="s">
        <v>543</v>
      </c>
    </row>
    <row r="113" spans="2:8" ht="12.75">
      <c r="B113" s="21">
        <v>40116</v>
      </c>
      <c r="C113" t="s">
        <v>102</v>
      </c>
      <c r="H113" s="145" t="s">
        <v>103</v>
      </c>
    </row>
    <row r="114" spans="2:3" ht="12.75">
      <c r="B114" s="21">
        <v>40116</v>
      </c>
      <c r="C114" t="s">
        <v>104</v>
      </c>
    </row>
    <row r="115" spans="2:3" ht="12.75">
      <c r="B115" s="23">
        <v>40117</v>
      </c>
      <c r="C115" s="94" t="s">
        <v>506</v>
      </c>
    </row>
    <row r="116" spans="2:3" ht="12.75">
      <c r="B116" s="21">
        <v>40123</v>
      </c>
      <c r="C116" t="s">
        <v>468</v>
      </c>
    </row>
    <row r="117" spans="2:3" ht="12.75">
      <c r="B117" s="21">
        <v>40127</v>
      </c>
      <c r="C117" t="s">
        <v>201</v>
      </c>
    </row>
    <row r="118" spans="2:3" ht="12.75">
      <c r="B118" s="21">
        <v>40134</v>
      </c>
      <c r="C118" t="s">
        <v>875</v>
      </c>
    </row>
    <row r="119" spans="2:3" ht="12.75">
      <c r="B119" s="21">
        <v>40135</v>
      </c>
      <c r="C119" t="s">
        <v>532</v>
      </c>
    </row>
    <row r="120" spans="2:3" ht="12.75">
      <c r="B120" s="21">
        <v>40147</v>
      </c>
      <c r="C120" t="s">
        <v>469</v>
      </c>
    </row>
    <row r="121" spans="2:3" ht="12.75">
      <c r="B121" s="23">
        <v>40147</v>
      </c>
      <c r="C121" s="94" t="s">
        <v>506</v>
      </c>
    </row>
    <row r="122" spans="2:3" ht="12.75">
      <c r="B122" s="21">
        <v>40150</v>
      </c>
      <c r="C122" t="s">
        <v>873</v>
      </c>
    </row>
    <row r="123" spans="2:3" ht="12.75">
      <c r="B123" s="21">
        <v>40154</v>
      </c>
      <c r="C123" t="s">
        <v>462</v>
      </c>
    </row>
    <row r="124" spans="2:3" ht="12.75">
      <c r="B124" s="23">
        <v>40179</v>
      </c>
      <c r="C124" s="94" t="s">
        <v>506</v>
      </c>
    </row>
    <row r="125" spans="2:3" ht="12.75">
      <c r="B125" s="21">
        <v>40186</v>
      </c>
      <c r="C125" t="s">
        <v>514</v>
      </c>
    </row>
    <row r="126" spans="2:3" ht="12.75">
      <c r="B126" s="21">
        <v>40193</v>
      </c>
      <c r="C126" t="s">
        <v>157</v>
      </c>
    </row>
    <row r="127" spans="2:3" ht="12.75">
      <c r="B127" s="21">
        <v>40201</v>
      </c>
      <c r="C127" t="s">
        <v>467</v>
      </c>
    </row>
    <row r="128" spans="2:3" ht="12.75">
      <c r="B128" s="23">
        <v>40210</v>
      </c>
      <c r="C128" s="94" t="s">
        <v>506</v>
      </c>
    </row>
    <row r="129" spans="2:3" ht="12.75">
      <c r="B129" s="23">
        <v>40237</v>
      </c>
      <c r="C129" s="94" t="s">
        <v>506</v>
      </c>
    </row>
    <row r="130" spans="2:3" ht="12.75">
      <c r="B130" s="21">
        <v>40242</v>
      </c>
      <c r="C130" t="s">
        <v>518</v>
      </c>
    </row>
    <row r="131" spans="2:3" ht="12.75">
      <c r="B131" s="21">
        <v>40242</v>
      </c>
      <c r="C131" t="s">
        <v>1256</v>
      </c>
    </row>
    <row r="132" spans="2:3" ht="12.75">
      <c r="B132" s="21">
        <v>40243</v>
      </c>
      <c r="C132" t="s">
        <v>276</v>
      </c>
    </row>
    <row r="133" spans="2:3" ht="12.75">
      <c r="B133" s="21">
        <v>40244</v>
      </c>
      <c r="C133" t="s">
        <v>125</v>
      </c>
    </row>
    <row r="134" spans="2:3" ht="12.75">
      <c r="B134" s="21">
        <v>40244</v>
      </c>
      <c r="C134" t="s">
        <v>961</v>
      </c>
    </row>
    <row r="135" spans="2:3" ht="12.75">
      <c r="B135" s="21">
        <v>40249</v>
      </c>
      <c r="C135" t="s">
        <v>344</v>
      </c>
    </row>
    <row r="136" spans="2:3" ht="12.75">
      <c r="B136" s="21">
        <v>40250</v>
      </c>
      <c r="C136" t="s">
        <v>347</v>
      </c>
    </row>
    <row r="137" spans="2:3" ht="12.75">
      <c r="B137" s="21">
        <v>40251</v>
      </c>
      <c r="C137" t="s">
        <v>350</v>
      </c>
    </row>
    <row r="138" spans="1:3" ht="12.75">
      <c r="A138" s="122"/>
      <c r="B138" s="144">
        <v>40262</v>
      </c>
      <c r="C138" t="s">
        <v>393</v>
      </c>
    </row>
    <row r="139" spans="2:3" ht="12.75">
      <c r="B139" s="21">
        <v>40263</v>
      </c>
      <c r="C139" t="s">
        <v>396</v>
      </c>
    </row>
    <row r="140" spans="2:3" ht="12.75">
      <c r="B140" s="21">
        <v>40267</v>
      </c>
      <c r="C140" t="s">
        <v>989</v>
      </c>
    </row>
    <row r="141" spans="2:3" ht="12.75">
      <c r="B141" s="21">
        <v>40267</v>
      </c>
      <c r="C141" t="s">
        <v>981</v>
      </c>
    </row>
    <row r="142" spans="2:3" ht="12.75">
      <c r="B142" s="21">
        <v>40268</v>
      </c>
      <c r="C142" t="s">
        <v>615</v>
      </c>
    </row>
    <row r="143" spans="2:3" ht="12.75">
      <c r="B143" s="23">
        <v>40268</v>
      </c>
      <c r="C143" s="94" t="s">
        <v>506</v>
      </c>
    </row>
    <row r="144" spans="2:3" ht="12.75">
      <c r="B144" s="21">
        <v>40295</v>
      </c>
      <c r="C144" s="27" t="s">
        <v>536</v>
      </c>
    </row>
    <row r="145" spans="2:3" ht="12.75">
      <c r="B145" s="23">
        <v>40299</v>
      </c>
      <c r="C145" s="94" t="s">
        <v>506</v>
      </c>
    </row>
    <row r="146" spans="2:3" ht="12.75">
      <c r="B146" s="21">
        <v>40303</v>
      </c>
      <c r="C146" s="27" t="s">
        <v>404</v>
      </c>
    </row>
    <row r="147" spans="2:3" ht="12.75">
      <c r="B147" s="21">
        <v>40308</v>
      </c>
      <c r="C147" t="s">
        <v>1259</v>
      </c>
    </row>
    <row r="148" spans="2:3" ht="12.75">
      <c r="B148" s="21">
        <v>40308</v>
      </c>
      <c r="C148" s="27" t="s">
        <v>533</v>
      </c>
    </row>
    <row r="149" spans="2:3" ht="12.75">
      <c r="B149" s="21">
        <v>40310</v>
      </c>
      <c r="C149" t="s">
        <v>974</v>
      </c>
    </row>
    <row r="150" spans="2:3" ht="12.75">
      <c r="B150" s="21">
        <v>40319</v>
      </c>
      <c r="C150" t="s">
        <v>269</v>
      </c>
    </row>
    <row r="151" spans="2:3" ht="12.75">
      <c r="B151" s="21">
        <v>40319</v>
      </c>
      <c r="C151" t="s">
        <v>1000</v>
      </c>
    </row>
    <row r="152" spans="2:3" ht="12.75">
      <c r="B152" s="21">
        <v>40325</v>
      </c>
      <c r="C152" t="s">
        <v>42</v>
      </c>
    </row>
    <row r="153" spans="2:3" ht="12.75">
      <c r="B153" s="23">
        <v>40327</v>
      </c>
      <c r="C153" s="94" t="s">
        <v>506</v>
      </c>
    </row>
    <row r="154" spans="2:3" ht="12.75">
      <c r="B154" s="21">
        <v>40352</v>
      </c>
      <c r="C154" t="s">
        <v>264</v>
      </c>
    </row>
    <row r="155" spans="2:3" ht="12.75">
      <c r="B155" s="21">
        <v>40357</v>
      </c>
      <c r="C155" s="176" t="s">
        <v>539</v>
      </c>
    </row>
    <row r="156" spans="2:3" ht="12.75">
      <c r="B156" s="21">
        <v>40357</v>
      </c>
      <c r="C156" s="27" t="s">
        <v>986</v>
      </c>
    </row>
    <row r="157" spans="2:3" ht="12.75">
      <c r="B157" s="21">
        <v>40358</v>
      </c>
      <c r="C157" t="s">
        <v>440</v>
      </c>
    </row>
    <row r="158" spans="2:3" ht="12.75">
      <c r="B158" s="23">
        <v>40360</v>
      </c>
      <c r="C158" s="94" t="s">
        <v>506</v>
      </c>
    </row>
    <row r="159" spans="2:3" ht="12.75">
      <c r="B159" s="21">
        <v>40362</v>
      </c>
      <c r="C159" s="27" t="s">
        <v>126</v>
      </c>
    </row>
    <row r="160" spans="2:3" ht="12.75">
      <c r="B160" s="21">
        <v>40365</v>
      </c>
      <c r="C160" t="s">
        <v>733</v>
      </c>
    </row>
    <row r="161" spans="2:3" ht="12.75">
      <c r="B161" s="21">
        <v>40365</v>
      </c>
      <c r="C161" t="s">
        <v>735</v>
      </c>
    </row>
    <row r="162" spans="2:3" ht="12.75">
      <c r="B162" s="21">
        <v>40371</v>
      </c>
      <c r="C162" t="s">
        <v>273</v>
      </c>
    </row>
    <row r="163" spans="2:3" ht="12.75">
      <c r="B163" s="21">
        <v>40371</v>
      </c>
      <c r="C163" s="27" t="s">
        <v>274</v>
      </c>
    </row>
    <row r="164" spans="2:3" ht="12.75">
      <c r="B164" s="21">
        <v>40371</v>
      </c>
      <c r="C164" t="s">
        <v>275</v>
      </c>
    </row>
    <row r="165" spans="2:3" ht="12.75">
      <c r="B165" s="21">
        <v>40372</v>
      </c>
      <c r="C165" s="27" t="s">
        <v>1268</v>
      </c>
    </row>
    <row r="166" spans="2:3" ht="12.75">
      <c r="B166" s="21">
        <v>40375</v>
      </c>
      <c r="C166" s="27" t="s">
        <v>727</v>
      </c>
    </row>
    <row r="167" spans="2:3" ht="12.75">
      <c r="B167" s="21">
        <v>40378</v>
      </c>
      <c r="C167" t="s">
        <v>116</v>
      </c>
    </row>
    <row r="168" spans="2:3" ht="12.75">
      <c r="B168" s="21">
        <v>40382</v>
      </c>
      <c r="C168" t="s">
        <v>611</v>
      </c>
    </row>
    <row r="169" spans="2:3" ht="12.75">
      <c r="B169" s="21">
        <v>40382</v>
      </c>
      <c r="C169" s="27" t="s">
        <v>1217</v>
      </c>
    </row>
    <row r="170" spans="2:3" ht="12.75">
      <c r="B170" s="21">
        <v>40382</v>
      </c>
      <c r="C170" s="27" t="s">
        <v>728</v>
      </c>
    </row>
    <row r="171" spans="2:3" ht="12.75">
      <c r="B171" s="21">
        <v>40383</v>
      </c>
      <c r="C171" s="27" t="s">
        <v>219</v>
      </c>
    </row>
    <row r="172" spans="2:3" ht="12.75">
      <c r="B172" s="21">
        <v>40383</v>
      </c>
      <c r="C172" s="27" t="s">
        <v>212</v>
      </c>
    </row>
    <row r="173" spans="2:3" ht="12.75">
      <c r="B173" s="21">
        <v>40383</v>
      </c>
      <c r="C173" s="27" t="s">
        <v>216</v>
      </c>
    </row>
    <row r="174" spans="2:3" ht="12.75">
      <c r="B174" s="21">
        <v>40383</v>
      </c>
      <c r="C174" s="27" t="s">
        <v>1249</v>
      </c>
    </row>
    <row r="175" spans="2:3" ht="12.75">
      <c r="B175" s="21">
        <v>40386</v>
      </c>
      <c r="C175" s="27" t="s">
        <v>576</v>
      </c>
    </row>
    <row r="176" spans="2:3" ht="12.75">
      <c r="B176" s="21">
        <v>40387</v>
      </c>
      <c r="C176" s="27" t="s">
        <v>608</v>
      </c>
    </row>
    <row r="177" spans="2:3" ht="12.75">
      <c r="B177" s="23">
        <v>40389</v>
      </c>
      <c r="C177" s="94" t="s">
        <v>506</v>
      </c>
    </row>
    <row r="178" spans="2:3" ht="12.75">
      <c r="B178" s="21">
        <v>40391</v>
      </c>
      <c r="C178" t="s">
        <v>411</v>
      </c>
    </row>
    <row r="179" spans="2:3" ht="12.75">
      <c r="B179" s="21">
        <v>40393</v>
      </c>
      <c r="C179" s="27" t="s">
        <v>410</v>
      </c>
    </row>
    <row r="180" spans="2:3" ht="12.75">
      <c r="B180" s="21">
        <v>40393</v>
      </c>
      <c r="C180" t="s">
        <v>407</v>
      </c>
    </row>
    <row r="181" spans="2:3" ht="12.75">
      <c r="B181" s="21">
        <v>40396</v>
      </c>
      <c r="C181" t="s">
        <v>64</v>
      </c>
    </row>
    <row r="182" spans="2:3" ht="12.75">
      <c r="B182" s="21">
        <v>40396</v>
      </c>
      <c r="C182" s="27" t="s">
        <v>65</v>
      </c>
    </row>
    <row r="183" spans="2:3" ht="12.75">
      <c r="B183" s="21">
        <v>40400</v>
      </c>
      <c r="C183" s="27" t="s">
        <v>1032</v>
      </c>
    </row>
    <row r="184" spans="2:3" ht="12.75">
      <c r="B184" s="21">
        <v>40401</v>
      </c>
      <c r="C184" t="s">
        <v>872</v>
      </c>
    </row>
    <row r="185" spans="2:3" ht="12.75">
      <c r="B185" s="21">
        <v>40401</v>
      </c>
      <c r="C185" s="27" t="s">
        <v>1273</v>
      </c>
    </row>
    <row r="186" spans="2:3" ht="12.75">
      <c r="B186" s="21">
        <v>40403</v>
      </c>
      <c r="C186" s="27" t="s">
        <v>72</v>
      </c>
    </row>
    <row r="187" spans="2:3" ht="12.75">
      <c r="B187" s="21">
        <v>40412</v>
      </c>
      <c r="C187" t="s">
        <v>877</v>
      </c>
    </row>
    <row r="188" spans="2:3" ht="12.75">
      <c r="B188" s="21">
        <v>40412</v>
      </c>
      <c r="C188" t="s">
        <v>438</v>
      </c>
    </row>
    <row r="189" spans="2:3" ht="12.75">
      <c r="B189" s="21">
        <v>40413</v>
      </c>
      <c r="C189" t="s">
        <v>1304</v>
      </c>
    </row>
    <row r="190" spans="2:3" ht="12.75">
      <c r="B190" s="21">
        <v>40417</v>
      </c>
      <c r="C190" t="s">
        <v>279</v>
      </c>
    </row>
    <row r="191" spans="2:3" ht="12.75">
      <c r="B191" s="21">
        <v>40420</v>
      </c>
      <c r="C191" s="27" t="s">
        <v>280</v>
      </c>
    </row>
    <row r="192" spans="2:3" ht="12.75">
      <c r="B192" s="21">
        <v>40420</v>
      </c>
      <c r="C192" s="27" t="s">
        <v>281</v>
      </c>
    </row>
    <row r="193" spans="2:3" ht="12.75">
      <c r="B193" s="21">
        <v>40420</v>
      </c>
      <c r="C193" t="s">
        <v>304</v>
      </c>
    </row>
    <row r="194" spans="2:3" ht="12.75">
      <c r="B194" s="23">
        <v>40421</v>
      </c>
      <c r="C194" s="94" t="s">
        <v>506</v>
      </c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8" t="s">
        <v>1202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524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123" t="s">
        <v>282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123" t="s">
        <v>283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139" t="s">
        <v>525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312" t="s">
        <v>286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313" t="s">
        <v>284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313" t="s">
        <v>285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1216</v>
      </c>
      <c r="C9" s="123" t="s">
        <v>292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123" t="s">
        <v>293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1203</v>
      </c>
      <c r="C11" s="12" t="s">
        <v>1204</v>
      </c>
      <c r="D11" s="12" t="s">
        <v>1205</v>
      </c>
      <c r="E11" s="12" t="s">
        <v>1206</v>
      </c>
      <c r="F11" s="12" t="s">
        <v>1207</v>
      </c>
      <c r="G11" s="9"/>
      <c r="H11" s="9"/>
      <c r="I11" s="9"/>
      <c r="J11" s="9"/>
      <c r="K11" s="9"/>
    </row>
    <row r="12" spans="1:11" ht="10.5" customHeight="1">
      <c r="A12" s="9" t="s">
        <v>1208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1209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1210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1211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1212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1214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1215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1218</v>
      </c>
      <c r="C19" s="9" t="s">
        <v>537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123" t="s">
        <v>294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123" t="s">
        <v>295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123" t="s">
        <v>291</v>
      </c>
      <c r="B22" s="9"/>
      <c r="C22" s="9"/>
      <c r="D22" s="9"/>
      <c r="E22" s="314" t="s">
        <v>290</v>
      </c>
      <c r="F22" s="123"/>
      <c r="G22" s="9"/>
      <c r="H22" s="9"/>
      <c r="I22" s="9"/>
      <c r="J22" s="9"/>
      <c r="K22" s="9"/>
    </row>
    <row r="23" spans="1:11" ht="10.5" customHeight="1">
      <c r="A23" s="9"/>
      <c r="B23" s="14" t="s">
        <v>287</v>
      </c>
      <c r="C23" s="123" t="s">
        <v>288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39" t="s">
        <v>289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8" t="s">
        <v>1219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9" t="s">
        <v>1220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123" t="s">
        <v>296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1221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1226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1227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1230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/>
      <c r="B32" s="16" t="s">
        <v>1231</v>
      </c>
      <c r="C32" s="9" t="s">
        <v>1232</v>
      </c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 t="s">
        <v>1233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/>
      <c r="B34" s="16" t="s">
        <v>1234</v>
      </c>
      <c r="C34" s="123" t="s">
        <v>297</v>
      </c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123" t="s">
        <v>298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1246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1257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/>
      <c r="B38" s="16" t="s">
        <v>1258</v>
      </c>
      <c r="C38" s="9" t="s">
        <v>538</v>
      </c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 t="s">
        <v>1260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1261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123" t="s">
        <v>540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8" t="s">
        <v>1262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8"/>
      <c r="B43" s="124" t="s">
        <v>307</v>
      </c>
      <c r="C43" s="123" t="s">
        <v>305</v>
      </c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9" t="s">
        <v>306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9"/>
      <c r="B45" s="124" t="s">
        <v>139</v>
      </c>
      <c r="C45" s="9" t="s">
        <v>541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1270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1271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123" t="s">
        <v>308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316" t="s">
        <v>309</v>
      </c>
      <c r="B49" s="9" t="s">
        <v>310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123" t="s">
        <v>311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/>
      <c r="B51" s="16" t="s">
        <v>1272</v>
      </c>
      <c r="C51" s="9" t="s">
        <v>1274</v>
      </c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314" t="s">
        <v>302</v>
      </c>
      <c r="B52" s="9"/>
      <c r="C52" s="314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315" t="s">
        <v>303</v>
      </c>
      <c r="B53" s="9"/>
      <c r="C53" s="314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/>
      <c r="B54" s="124" t="s">
        <v>1138</v>
      </c>
      <c r="C54" s="139" t="s">
        <v>1139</v>
      </c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8" t="s">
        <v>1275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10" t="s">
        <v>1281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10" t="s">
        <v>612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312" t="s">
        <v>8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312" t="s">
        <v>299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312" t="s">
        <v>300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23" t="s">
        <v>301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17" t="s">
        <v>1276</v>
      </c>
      <c r="B63" s="17" t="s">
        <v>1277</v>
      </c>
      <c r="C63" s="18" t="s">
        <v>1278</v>
      </c>
      <c r="D63" s="17"/>
      <c r="E63" s="17"/>
      <c r="F63" s="17"/>
      <c r="G63" s="17"/>
      <c r="H63" s="17"/>
      <c r="I63" s="17"/>
      <c r="J63" s="17"/>
      <c r="K63" s="17"/>
    </row>
    <row r="64" spans="1:11" ht="10.5" customHeight="1">
      <c r="A64" s="9"/>
      <c r="B64" s="9" t="s">
        <v>1279</v>
      </c>
      <c r="C64" s="9" t="s">
        <v>1280</v>
      </c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23" t="s">
        <v>575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0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</sheetData>
  <printOptions/>
  <pageMargins left="0.34" right="0.39" top="0.52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2010-09-01T01:22:32Z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