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480" windowHeight="4920" activeTab="0"/>
  </bookViews>
  <sheets>
    <sheet name="Champions" sheetId="1" r:id="rId1"/>
    <sheet name="DivHistory" sheetId="2" r:id="rId2"/>
    <sheet name="Contenders" sheetId="3" r:id="rId3"/>
    <sheet name="Challengers" sheetId="4" r:id="rId4"/>
    <sheet name="Changes" sheetId="5" r:id="rId5"/>
    <sheet name="Summary" sheetId="6" r:id="rId6"/>
    <sheet name="Revisions" sheetId="7" r:id="rId7"/>
    <sheet name="Notes" sheetId="8" r:id="rId8"/>
  </sheets>
  <definedNames>
    <definedName name="_xlnm.Print_Area" localSheetId="3">'Challengers'!$A$4:$H$204</definedName>
    <definedName name="_xlnm.Print_Area" localSheetId="0">'Champions'!$C$7:$AE$108</definedName>
    <definedName name="_xlnm.Print_Area" localSheetId="2">'Contenders'!$C$7:$AE$140</definedName>
    <definedName name="_xlnm.Print_Area" localSheetId="6">'Revisions'!$B$2:$K$53</definedName>
    <definedName name="_xlnm.Print_Titles" localSheetId="3">'Challengers'!$1:$3</definedName>
    <definedName name="_xlnm.Print_Titles" localSheetId="0">'Champions'!$A:$B,'Champions'!$1:$6</definedName>
    <definedName name="_xlnm.Print_Titles" localSheetId="2">'Contenders'!$A:$B,'Contenders'!$1:$6</definedName>
  </definedNames>
  <calcPr fullCalcOnLoad="1"/>
</workbook>
</file>

<file path=xl/sharedStrings.xml><?xml version="1.0" encoding="utf-8"?>
<sst xmlns="http://schemas.openxmlformats.org/spreadsheetml/2006/main" count="3394" uniqueCount="1764">
  <si>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</si>
  <si>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</si>
  <si>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</si>
  <si>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</si>
  <si>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</si>
  <si>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</si>
  <si>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</si>
  <si>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</si>
  <si>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</si>
  <si>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</si>
  <si>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</si>
  <si>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</si>
  <si>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</si>
  <si>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</si>
  <si>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</si>
  <si>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</si>
  <si>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</si>
  <si>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</si>
  <si>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</si>
  <si>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</si>
  <si>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</si>
  <si>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</si>
  <si>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</si>
  <si>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</si>
  <si>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</si>
  <si>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</si>
  <si>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</si>
  <si>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</si>
  <si>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</si>
  <si>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</si>
  <si>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</si>
  <si>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</si>
  <si>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</si>
  <si>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</si>
  <si>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</si>
  <si>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</si>
  <si>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</si>
  <si>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</si>
  <si>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</si>
  <si>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</si>
  <si>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</si>
  <si>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</si>
  <si>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</si>
  <si>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</si>
  <si>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</si>
  <si>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</si>
  <si>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</si>
  <si>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</si>
  <si>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</si>
  <si>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</si>
  <si>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</si>
  <si>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</si>
  <si>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</si>
  <si>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</si>
  <si>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</si>
  <si>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</si>
  <si>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</si>
  <si>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</si>
  <si>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</si>
  <si>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Wesco Financial Corp.</t>
  </si>
  <si>
    <t>WSC</t>
  </si>
  <si>
    <t>Abbott Laboratories</t>
  </si>
  <si>
    <t>ABT</t>
  </si>
  <si>
    <t>Becton Dickinson &amp; Co.</t>
  </si>
  <si>
    <t>BDX</t>
  </si>
  <si>
    <t>Nucor Corp.</t>
  </si>
  <si>
    <t>NUE</t>
  </si>
  <si>
    <t>Tennant Company</t>
  </si>
  <si>
    <t>TNC</t>
  </si>
  <si>
    <t>VF Corp.</t>
  </si>
  <si>
    <t>VFC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</si>
  <si>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</si>
  <si>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</si>
  <si>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</si>
  <si>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</si>
  <si>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</si>
  <si>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</si>
  <si>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</si>
  <si>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</si>
  <si>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</si>
  <si>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</si>
  <si>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</si>
  <si>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</si>
  <si>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</si>
  <si>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Automatic Data Proc.</t>
  </si>
  <si>
    <t>ADP</t>
  </si>
  <si>
    <t>MGE Energy Inc.</t>
  </si>
  <si>
    <t>MGEE</t>
  </si>
  <si>
    <t>Vectren Corp.</t>
  </si>
  <si>
    <t>VVC</t>
  </si>
  <si>
    <t>Walgreen Company</t>
  </si>
  <si>
    <t>WAG</t>
  </si>
  <si>
    <t>Best Buy Corp.</t>
  </si>
  <si>
    <t>BBY</t>
  </si>
  <si>
    <t>Cummins Inc.</t>
  </si>
  <si>
    <t>CMI</t>
  </si>
  <si>
    <t>Digital Realty Trust</t>
  </si>
  <si>
    <t>DLR</t>
  </si>
  <si>
    <t>General Mills</t>
  </si>
  <si>
    <t>GIS</t>
  </si>
  <si>
    <t>Kellogg Company</t>
  </si>
  <si>
    <t>Omega Healthcare Investors</t>
  </si>
  <si>
    <t>OHI</t>
  </si>
  <si>
    <t>Ryder System</t>
  </si>
  <si>
    <t>R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</si>
  <si>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</si>
  <si>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</si>
  <si>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</si>
  <si>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</si>
  <si>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</si>
  <si>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</si>
  <si>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</si>
  <si>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</si>
  <si>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</si>
  <si>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</si>
  <si>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</si>
  <si>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</si>
  <si>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</si>
  <si>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</si>
  <si>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</si>
  <si>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</si>
  <si>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</si>
  <si>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</si>
  <si>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</si>
  <si>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P/Sales</t>
  </si>
  <si>
    <t>P/Book</t>
  </si>
  <si>
    <t>MRQ</t>
  </si>
  <si>
    <t>EPS=Earnings Per Share; P/E=Price/Earnings Per Share; TTM=Trailing Twelve Months; MRQ=Most Recent Quarter</t>
  </si>
  <si>
    <t>Kroger Company</t>
  </si>
  <si>
    <t>KR</t>
  </si>
  <si>
    <t>WGL</t>
  </si>
  <si>
    <t>Bank of Hawaii Corp.</t>
  </si>
  <si>
    <t>BOH</t>
  </si>
  <si>
    <t>Medtronic Inc.</t>
  </si>
  <si>
    <t>Being Acq'd</t>
  </si>
  <si>
    <t>Quarterly Schedule</t>
  </si>
  <si>
    <t>shows estimated Pay Dates, where A=Jan/Apr/Jul/Oct, B=Feb/May/Aug/Nov, C=Mar/Jun/Sep/Dec.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</si>
  <si>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</si>
  <si>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</si>
  <si>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</si>
  <si>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</si>
  <si>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</si>
  <si>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</si>
  <si>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</si>
  <si>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</si>
  <si>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</si>
  <si>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</si>
  <si>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</si>
  <si>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</si>
  <si>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</si>
  <si>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</si>
  <si>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</si>
  <si>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</si>
  <si>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</si>
  <si>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</si>
  <si>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</si>
  <si>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</si>
  <si>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</si>
  <si>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</si>
  <si>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</si>
  <si>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</si>
  <si>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</si>
  <si>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</si>
  <si>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</si>
  <si>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</si>
  <si>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</si>
  <si>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</si>
  <si>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</si>
  <si>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</si>
  <si>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</si>
  <si>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</si>
  <si>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</si>
  <si>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</si>
  <si>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</si>
  <si>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</si>
  <si>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</si>
  <si>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</si>
  <si>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</si>
  <si>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</si>
  <si>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</si>
  <si>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</si>
  <si>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</si>
  <si>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Quarterly Rate</t>
  </si>
  <si>
    <t>Div=Annual</t>
  </si>
  <si>
    <t>Note</t>
  </si>
  <si>
    <t>n/a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</si>
  <si>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</si>
  <si>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</si>
  <si>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</si>
  <si>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</si>
  <si>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</si>
  <si>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</si>
  <si>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</si>
  <si>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</si>
  <si>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</si>
  <si>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</si>
  <si>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</si>
  <si>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EPS</t>
  </si>
  <si>
    <t>P/E</t>
  </si>
  <si>
    <t>TTM</t>
  </si>
  <si>
    <t>Payout</t>
  </si>
  <si>
    <t>Ratio</t>
  </si>
  <si>
    <t>TY Est</t>
  </si>
  <si>
    <t>NY Est</t>
  </si>
  <si>
    <t>Market</t>
  </si>
  <si>
    <t>Cap</t>
  </si>
  <si>
    <t>Fundamental Data</t>
  </si>
  <si>
    <t>52-week</t>
  </si>
  <si>
    <t>High</t>
  </si>
  <si>
    <t>Low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</si>
  <si>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</si>
  <si>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</si>
  <si>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</si>
  <si>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</si>
  <si>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</si>
  <si>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</si>
  <si>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</si>
  <si>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</si>
  <si>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</si>
  <si>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</si>
  <si>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</si>
  <si>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</si>
  <si>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</si>
  <si>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</si>
  <si>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Moved Revisions tab to left behind Contenders tab</t>
  </si>
  <si>
    <t>"The Penny-Pinchers"</t>
  </si>
  <si>
    <t>Data Sources/Discrepancies</t>
  </si>
  <si>
    <t>As mentioned above, the dividend streaks are generally specified by the companies themselves. In some cases, however, there</t>
  </si>
  <si>
    <t>Astrazeneca plc</t>
  </si>
  <si>
    <t>AZN</t>
  </si>
  <si>
    <t>Notes:</t>
  </si>
  <si>
    <t>Prior to August 2010, streaks of 10-14 years not included</t>
  </si>
  <si>
    <t>Prior to May 2009, informal list of 27 companies or less</t>
  </si>
  <si>
    <t>Prior to June 2009, no pricing or div. Rate included</t>
  </si>
  <si>
    <t>Prior to July 2010, prev. div. rate, % increase not included</t>
  </si>
  <si>
    <t>Contenders (10-24 years)</t>
  </si>
  <si>
    <t>Champions (25+ years)</t>
  </si>
  <si>
    <t>the company's claim is shown, when it appears reasonable. For example, one source showed that Vectren had increased its</t>
  </si>
  <si>
    <t>Willis Group Holdings plc</t>
  </si>
  <si>
    <t>WSH</t>
  </si>
  <si>
    <t>Empresa Nacional de Electricidad SA</t>
  </si>
  <si>
    <t>EOC</t>
  </si>
  <si>
    <t>dividend for 31 straight years, but the company stated that its latest increase marked "the 48th consecutive year that Vectren and</t>
  </si>
  <si>
    <t>Microsoft Corp.</t>
  </si>
  <si>
    <t>MSFT</t>
  </si>
  <si>
    <t>its predecessor companies have increased annual dividends paid." In addition to not taking into account records of predecessor</t>
  </si>
  <si>
    <t>BancFirst Corp. OK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</si>
  <si>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</si>
  <si>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</si>
  <si>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</si>
  <si>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</si>
  <si>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</si>
  <si>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TLP</t>
  </si>
  <si>
    <t>Natural Resource Partners LP</t>
  </si>
  <si>
    <t>NRP</t>
  </si>
  <si>
    <t>Deletions</t>
  </si>
  <si>
    <t>Copano Energy LLC</t>
  </si>
  <si>
    <t>CPNO</t>
  </si>
  <si>
    <t>Genesis Energy LP</t>
  </si>
  <si>
    <t>GEL</t>
  </si>
  <si>
    <t>Alliance Resource Partners LP</t>
  </si>
  <si>
    <t>ARLP</t>
  </si>
  <si>
    <t>Oil &amp; Gas Services</t>
  </si>
  <si>
    <t>a dividend rate following a stock dividend, but that, in fact, is an increase. So, for example, a company may start the year paying a</t>
  </si>
  <si>
    <t>Southside Bancshares</t>
  </si>
  <si>
    <t>SBSI</t>
  </si>
  <si>
    <t>Added Southside Bancshares to Contenders tab (16 years)</t>
  </si>
  <si>
    <t>Urstadt Biddle Properties</t>
  </si>
  <si>
    <t>UBA</t>
  </si>
  <si>
    <t>Universal Forest Products</t>
  </si>
  <si>
    <t>UFPI</t>
  </si>
  <si>
    <t>rate of 10¢/share and finish the year by paying 10¢/share, but a 5% stock dividend adjusts the first figure to 9.6¢/share.</t>
  </si>
  <si>
    <t>Special Dividends</t>
  </si>
  <si>
    <t>Changed Clarcor streak from 26 to 45 years per company website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</si>
  <si>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</si>
  <si>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</si>
  <si>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Column Headings</t>
  </si>
  <si>
    <t>N/A</t>
  </si>
  <si>
    <t>Added Summary/average lines for all prior months to Champions tab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</si>
  <si>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</si>
  <si>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</si>
  <si>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</si>
  <si>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Completed additional population of Challengers tab per online research</t>
  </si>
  <si>
    <t>is the information associated with the most recent increase, not necessarily the most recent dividend.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</si>
  <si>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</si>
  <si>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</si>
  <si>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</si>
  <si>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</si>
  <si>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</si>
  <si>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</si>
  <si>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</si>
  <si>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Lindsay Corp.</t>
  </si>
  <si>
    <t>LNN</t>
  </si>
  <si>
    <t>Airgas Inc.</t>
  </si>
  <si>
    <t>ARG</t>
  </si>
  <si>
    <t>ONEOK Partners LP</t>
  </si>
  <si>
    <t>OKS</t>
  </si>
  <si>
    <t>Healthcare Services Group Inc.</t>
  </si>
  <si>
    <t>HCSG</t>
  </si>
  <si>
    <t>Williams-Sonoma Inc.</t>
  </si>
  <si>
    <t>WSM</t>
  </si>
  <si>
    <t>Holly Energy Partners LP</t>
  </si>
  <si>
    <t>HEP</t>
  </si>
  <si>
    <t>Shaw Communications Inc.</t>
  </si>
  <si>
    <t>SJR</t>
  </si>
  <si>
    <t>Sunoco Logistics Partners LP</t>
  </si>
  <si>
    <t>SXL</t>
  </si>
  <si>
    <t>Ameriprise Financial Inc.</t>
  </si>
  <si>
    <t>AMP</t>
  </si>
  <si>
    <t>DGICA</t>
  </si>
  <si>
    <t>Average Contender</t>
  </si>
  <si>
    <t>Average Champion</t>
  </si>
  <si>
    <t>Ave. Champ/Contender</t>
  </si>
  <si>
    <t>Completed population of Contenders section of DivHistory tab; added summaries</t>
  </si>
  <si>
    <t>Donegal Group Inc. A</t>
  </si>
  <si>
    <t>Donegal Group Inc. B</t>
  </si>
  <si>
    <t>DGICB</t>
  </si>
  <si>
    <t>Monro Muffler Brake Inc.</t>
  </si>
  <si>
    <t>MNRO</t>
  </si>
  <si>
    <t>L-3 Communications Holdings Inc.</t>
  </si>
  <si>
    <t>LLL</t>
  </si>
  <si>
    <t>JB Hunt Transport Services Inc.</t>
  </si>
  <si>
    <t>JBHT</t>
  </si>
  <si>
    <t>Rollins Inc.</t>
  </si>
  <si>
    <t>ROL</t>
  </si>
  <si>
    <t>National Instruments Corp.</t>
  </si>
  <si>
    <t>NATI</t>
  </si>
  <si>
    <t>Enterprise Bancorp Inc.</t>
  </si>
  <si>
    <t>EBTC</t>
  </si>
  <si>
    <t>Enterprise GP Holdings LP</t>
  </si>
  <si>
    <t>EPE</t>
  </si>
  <si>
    <t>Royal Gold Inc.</t>
  </si>
  <si>
    <t>RGLD</t>
  </si>
  <si>
    <t>Nike Inc.</t>
  </si>
  <si>
    <t>NKE</t>
  </si>
  <si>
    <t>LG</t>
  </si>
  <si>
    <t>Laclede Group Inc.</t>
  </si>
  <si>
    <t>Span-America Medical Systems</t>
  </si>
  <si>
    <t>SPAN</t>
  </si>
  <si>
    <t>AmerisourceBergen Corp.</t>
  </si>
  <si>
    <t>ABC</t>
  </si>
  <si>
    <t>Microchip Technology Inc.</t>
  </si>
  <si>
    <t>MCHP</t>
  </si>
  <si>
    <t>Aaron's Inc.</t>
  </si>
  <si>
    <t>AAN</t>
  </si>
  <si>
    <t>Strayer Education Inc.</t>
  </si>
  <si>
    <t>STRA</t>
  </si>
  <si>
    <t>American Financial Group Inc.</t>
  </si>
  <si>
    <t>AFG</t>
  </si>
  <si>
    <t>Reynolds American Inc.</t>
  </si>
  <si>
    <t>RAI</t>
  </si>
  <si>
    <t>Sanderson Farms Inc.</t>
  </si>
  <si>
    <t>SAFM</t>
  </si>
  <si>
    <t>Atrion Corp.</t>
  </si>
  <si>
    <t>ATRI</t>
  </si>
  <si>
    <t>Landstar System Inc.</t>
  </si>
  <si>
    <t>LSTR</t>
  </si>
  <si>
    <t>%Ratio</t>
  </si>
  <si>
    <t>VSE Corp.</t>
  </si>
  <si>
    <t>VSEC</t>
  </si>
  <si>
    <t>Assurant Inc.</t>
  </si>
  <si>
    <t>AIZ</t>
  </si>
  <si>
    <t>Portland General Electric Co.</t>
  </si>
  <si>
    <t>POR</t>
  </si>
  <si>
    <t>Communications Systems Inc.</t>
  </si>
  <si>
    <t>JCS</t>
  </si>
  <si>
    <t>AmTrust Financial Services Inc.</t>
  </si>
  <si>
    <t>AFSI</t>
  </si>
  <si>
    <t>BOK Financial Corp.</t>
  </si>
  <si>
    <t>BOKF</t>
  </si>
  <si>
    <t>AmeriGas Partners LP</t>
  </si>
  <si>
    <t>APU</t>
  </si>
  <si>
    <t>Gas Natural Inc.</t>
  </si>
  <si>
    <t>EGAS</t>
  </si>
  <si>
    <t>Watsco Inc.</t>
  </si>
  <si>
    <t>WSO</t>
  </si>
  <si>
    <t>Thomson Reuters Corp.</t>
  </si>
  <si>
    <t>TRI</t>
  </si>
  <si>
    <t>Public Service Enterprise Group</t>
  </si>
  <si>
    <t>PEG</t>
  </si>
  <si>
    <t>Tim Hortons Inc.</t>
  </si>
  <si>
    <t>THI</t>
  </si>
  <si>
    <t>Robert Half International Inc.</t>
  </si>
  <si>
    <t>RHI</t>
  </si>
  <si>
    <t>Honeywell International</t>
  </si>
  <si>
    <t>HON</t>
  </si>
  <si>
    <t>Novartis AG</t>
  </si>
  <si>
    <t>NVS</t>
  </si>
  <si>
    <t>Allete Inc.</t>
  </si>
  <si>
    <t>ALE</t>
  </si>
  <si>
    <t>Magellan Midstream Partners LP</t>
  </si>
  <si>
    <t>MMP</t>
  </si>
  <si>
    <t>Monsanto Company</t>
  </si>
  <si>
    <t>MON</t>
  </si>
  <si>
    <t>Boeing Company</t>
  </si>
  <si>
    <t>BA</t>
  </si>
  <si>
    <t>York Water Company</t>
  </si>
  <si>
    <t>YORW</t>
  </si>
  <si>
    <t>Perrigo Company</t>
  </si>
  <si>
    <t>PRGO</t>
  </si>
  <si>
    <t>Hanover Insurance Group (The)</t>
  </si>
  <si>
    <t>THG</t>
  </si>
  <si>
    <t>Accenture plc</t>
  </si>
  <si>
    <t>ACN</t>
  </si>
  <si>
    <t>Campbell Soup Co.</t>
  </si>
  <si>
    <t>CPB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</si>
  <si>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</si>
  <si>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</si>
  <si>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Updated:</t>
  </si>
  <si>
    <t>Most Recent Dividend Increase Information</t>
  </si>
  <si>
    <t>Price</t>
  </si>
  <si>
    <t>Yield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</si>
  <si>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</si>
  <si>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</si>
  <si>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</si>
  <si>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</si>
  <si>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</si>
  <si>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Comparison with Previous Months (NOT adjusted for additions, deletions, etc.)</t>
  </si>
  <si>
    <t>being acq. by Enterprise Prod LP</t>
  </si>
  <si>
    <t>Drugs</t>
  </si>
  <si>
    <t>Business Services</t>
  </si>
  <si>
    <t>Insurance</t>
  </si>
  <si>
    <t>Tobacco</t>
  </si>
  <si>
    <t>Utility-Water</t>
  </si>
  <si>
    <t>Farm Products</t>
  </si>
  <si>
    <t>Banking</t>
  </si>
  <si>
    <t>Telecommunications</t>
  </si>
  <si>
    <t>10-yr</t>
  </si>
  <si>
    <t>5-yr</t>
  </si>
  <si>
    <t>Completed DivHistory population; inserted columns for 5- and 10-year % change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</si>
  <si>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</si>
  <si>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</si>
  <si>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</si>
  <si>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</si>
  <si>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</si>
  <si>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</si>
  <si>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</si>
  <si>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</si>
  <si>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</si>
  <si>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</si>
  <si>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Contenders</t>
  </si>
  <si>
    <t>Sep10</t>
  </si>
  <si>
    <t>End of</t>
  </si>
  <si>
    <t>Challengers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</si>
  <si>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</si>
  <si>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</si>
  <si>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</si>
  <si>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</si>
  <si>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</si>
  <si>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</si>
  <si>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</si>
  <si>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</si>
  <si>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</si>
  <si>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Community Trust Banc.</t>
  </si>
  <si>
    <t>CTBI</t>
  </si>
  <si>
    <t>Moved all companies with streaks of 10-14 years to Contenders tab and filled columns</t>
  </si>
  <si>
    <t>First Financial Corp.</t>
  </si>
  <si>
    <t>THFF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</si>
  <si>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</si>
  <si>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</si>
  <si>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</si>
  <si>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Contenders section to DivHistory tab and began population</t>
  </si>
  <si>
    <t>Added Community Trust Bancorp (div. increased for 28 straight years)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</si>
  <si>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</si>
  <si>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</si>
  <si>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</si>
  <si>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</si>
  <si>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</si>
  <si>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</si>
  <si>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</si>
  <si>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</si>
  <si>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</si>
  <si>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</si>
  <si>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</si>
  <si>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</si>
  <si>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</si>
  <si>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</si>
  <si>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</si>
  <si>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Paints</t>
  </si>
  <si>
    <t>Tools/Security Products</t>
  </si>
  <si>
    <t>Food-Wholesale</t>
  </si>
  <si>
    <t>Apparel</t>
  </si>
  <si>
    <t>Electronics-Wholesale</t>
  </si>
  <si>
    <t>Drugstores</t>
  </si>
  <si>
    <t>Insurance/Bus. Services</t>
  </si>
  <si>
    <t>Footwear</t>
  </si>
  <si>
    <t>Added Industry column and averages for yield and dividend increase percentage</t>
  </si>
  <si>
    <t>Moved Champions, Contenders Summary stats to new tab to avoid printing overlap</t>
  </si>
  <si>
    <t>(through Sept.) Populated Challengers tab and added new companies</t>
  </si>
  <si>
    <t>Additions and other company-specific changes</t>
  </si>
  <si>
    <t>Sent e-mails to IR Depts. at all unconfirmed companies requesting confirmation/correction</t>
  </si>
  <si>
    <t>Entered (IR) in Blue to indicate that no response was received.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</si>
  <si>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</si>
  <si>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</si>
  <si>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</si>
  <si>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</si>
  <si>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</si>
  <si>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Replaced 5- and 10-year Average Annual Dividend Increase with CAGR on DivHistory tab</t>
  </si>
  <si>
    <t>Albemarle Corp.</t>
  </si>
  <si>
    <t>ALB</t>
  </si>
  <si>
    <t>Buckeye Partners LP</t>
  </si>
  <si>
    <t>BPL</t>
  </si>
  <si>
    <t>Added Albemarle (16 years) and Buckeye Partners (15) to Contenders tab</t>
  </si>
  <si>
    <t>Adjusted Questar current dividend and history for QEP spin-off</t>
  </si>
  <si>
    <t>Dates in Red (right-aligned) indicate last increase more than a year ago (Ex-Div Date)</t>
  </si>
  <si>
    <t>421.43M</t>
  </si>
  <si>
    <t>1.77B</t>
  </si>
  <si>
    <t>19.74B</t>
  </si>
  <si>
    <t>4.27B</t>
  </si>
  <si>
    <t>283.18M</t>
  </si>
  <si>
    <t>144.04M</t>
  </si>
  <si>
    <t>754.90M</t>
  </si>
  <si>
    <t>2.64B</t>
  </si>
  <si>
    <t>13.77B</t>
  </si>
  <si>
    <t>607.89M</t>
  </si>
  <si>
    <t>621.30M</t>
  </si>
  <si>
    <t>628.90M</t>
  </si>
  <si>
    <t>3.38B</t>
  </si>
  <si>
    <t>3.27B</t>
  </si>
  <si>
    <t>11.60B</t>
  </si>
  <si>
    <t>29.79B</t>
  </si>
  <si>
    <t>1.87B</t>
  </si>
  <si>
    <t>49.61B</t>
  </si>
  <si>
    <t>162.96B</t>
  </si>
  <si>
    <t>4.61B</t>
  </si>
  <si>
    <t>90.91M</t>
  </si>
  <si>
    <t>167.76M</t>
  </si>
  <si>
    <t>762.97M</t>
  </si>
  <si>
    <t>85.19B</t>
  </si>
  <si>
    <t>137.92M</t>
  </si>
  <si>
    <t>2.21B</t>
  </si>
  <si>
    <t>170.65M</t>
  </si>
  <si>
    <t>3.60B</t>
  </si>
  <si>
    <t>11.84B</t>
  </si>
  <si>
    <t>19.96B</t>
  </si>
  <si>
    <t>8.72B</t>
  </si>
  <si>
    <t>25.26B</t>
  </si>
  <si>
    <t>23.56B</t>
  </si>
  <si>
    <t>3.18B</t>
  </si>
  <si>
    <t>9.81B</t>
  </si>
  <si>
    <t>3.73B</t>
  </si>
  <si>
    <t>7.84B</t>
  </si>
  <si>
    <t>42.47M</t>
  </si>
  <si>
    <t>386.63M</t>
  </si>
  <si>
    <t>770.27M</t>
  </si>
  <si>
    <t>23.89B</t>
  </si>
  <si>
    <t>803.32M</t>
  </si>
  <si>
    <t>1.91B</t>
  </si>
  <si>
    <t>890.81M</t>
  </si>
  <si>
    <t>53.53M</t>
  </si>
  <si>
    <t>3.01B</t>
  </si>
  <si>
    <t>79.90M</t>
  </si>
  <si>
    <t>32.06B</t>
  </si>
  <si>
    <t>2.61B</t>
  </si>
  <si>
    <t>169.19B</t>
  </si>
  <si>
    <t>7.23B</t>
  </si>
  <si>
    <t>2.19B</t>
  </si>
  <si>
    <t>2.46B</t>
  </si>
  <si>
    <t>21.10B</t>
  </si>
  <si>
    <t>300.97M</t>
  </si>
  <si>
    <t>2.45B</t>
  </si>
  <si>
    <t>6.90B</t>
  </si>
  <si>
    <t>5.79B</t>
  </si>
  <si>
    <t>3.50B</t>
  </si>
  <si>
    <t>1.05B</t>
  </si>
  <si>
    <t>5.60B</t>
  </si>
  <si>
    <t>573.36M</t>
  </si>
  <si>
    <t>3.75B</t>
  </si>
  <si>
    <t>2.24B</t>
  </si>
  <si>
    <t>1.51B</t>
  </si>
  <si>
    <t>888.69M</t>
  </si>
  <si>
    <t>25.90B</t>
  </si>
  <si>
    <t>11.88B</t>
  </si>
  <si>
    <t>178.87M</t>
  </si>
  <si>
    <t>1.62B</t>
  </si>
  <si>
    <t>22.62B</t>
  </si>
  <si>
    <t>5.21B</t>
  </si>
  <si>
    <t>77.28M</t>
  </si>
  <si>
    <t>77.29M</t>
  </si>
  <si>
    <t>1.80B</t>
  </si>
  <si>
    <t>6.06B</t>
  </si>
  <si>
    <t>9.94B</t>
  </si>
  <si>
    <t>4.85B</t>
  </si>
  <si>
    <t>8.58B</t>
  </si>
  <si>
    <t>2.16B</t>
  </si>
  <si>
    <t>27.63B</t>
  </si>
  <si>
    <t>61.54M</t>
  </si>
  <si>
    <t>683.46M</t>
  </si>
  <si>
    <t>3.52B</t>
  </si>
  <si>
    <t>441.76M</t>
  </si>
  <si>
    <t>6.14B</t>
  </si>
  <si>
    <t>6.58B</t>
  </si>
  <si>
    <t>5.11B</t>
  </si>
  <si>
    <t>3.83B</t>
  </si>
  <si>
    <t>299.26M</t>
  </si>
  <si>
    <t>1.78B</t>
  </si>
  <si>
    <t>19.87B</t>
  </si>
  <si>
    <t>12.83B</t>
  </si>
  <si>
    <t>47.37B</t>
  </si>
  <si>
    <t>17.88B</t>
  </si>
  <si>
    <t>429.56M</t>
  </si>
  <si>
    <t>3.15B</t>
  </si>
  <si>
    <t>1.44B</t>
  </si>
  <si>
    <t>39.05M</t>
  </si>
  <si>
    <t>66.18B</t>
  </si>
  <si>
    <t>565.37M</t>
  </si>
  <si>
    <t>421.87M</t>
  </si>
  <si>
    <t>455.27M</t>
  </si>
  <si>
    <t>1.14B</t>
  </si>
  <si>
    <t>1.59B</t>
  </si>
  <si>
    <t>266.92M</t>
  </si>
  <si>
    <t>202.73M</t>
  </si>
  <si>
    <t>Changed Date text to Green for companies expected to announce increase in next 30 days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</si>
  <si>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</si>
  <si>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</si>
  <si>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</si>
  <si>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</si>
  <si>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</si>
  <si>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</si>
  <si>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Averages for</t>
  </si>
  <si>
    <t>Added Average Price and Comparison to Last Month at bottom</t>
  </si>
  <si>
    <t>DRIP Fees</t>
  </si>
  <si>
    <t>Deleted DRIP w/SPP column as unnecessary (Y/N implied by DRIP Fees columns)</t>
  </si>
  <si>
    <t>Lincoln Electric Holdings</t>
  </si>
  <si>
    <t>NuStar GP Holdings LLC</t>
  </si>
  <si>
    <t>NSH</t>
  </si>
  <si>
    <t>Acme United Corp.</t>
  </si>
  <si>
    <t>ACU</t>
  </si>
  <si>
    <t>Delphi Financial Group</t>
  </si>
  <si>
    <t>DFG</t>
  </si>
  <si>
    <t>Agriculture</t>
  </si>
  <si>
    <t>LECO</t>
  </si>
  <si>
    <t>Stanley Black &amp; Decker</t>
  </si>
  <si>
    <t>Added Lincoln Electric Holdings to Contenders tab (15 years)</t>
  </si>
  <si>
    <t>Note removed from Myers Industries (takeover by GS Capital cancelled)</t>
  </si>
  <si>
    <t>2.27B</t>
  </si>
  <si>
    <t>2.80B</t>
  </si>
  <si>
    <t>2.87B</t>
  </si>
  <si>
    <t>11.16B</t>
  </si>
  <si>
    <t>1.36B</t>
  </si>
  <si>
    <t>3.43B</t>
  </si>
  <si>
    <t>3.33B</t>
  </si>
  <si>
    <t>2.35B</t>
  </si>
  <si>
    <t>6.04B</t>
  </si>
  <si>
    <t>2.15B</t>
  </si>
  <si>
    <t>2.17B</t>
  </si>
  <si>
    <t>1.58B</t>
  </si>
  <si>
    <t>4.02B</t>
  </si>
  <si>
    <t>1.47B</t>
  </si>
  <si>
    <t>1.42B</t>
  </si>
  <si>
    <t>1.40B</t>
  </si>
  <si>
    <t>Note added to Wrigley (agreed to be acquired by Mars Inc.)</t>
  </si>
  <si>
    <t>ADR-Israel</t>
  </si>
  <si>
    <t>Adj/Stock Div</t>
  </si>
  <si>
    <t>Updated Note tab for recent changes, additions</t>
  </si>
  <si>
    <t>Revisions</t>
  </si>
  <si>
    <t>Changed name CenturyTel to CenturyLink following merger with Embarq</t>
  </si>
  <si>
    <t>Changed Gorman-Rupp streak from 35 to 37 years (during 2009) per press release</t>
  </si>
  <si>
    <t>Changed General Dynamics streak from 17 to 19 years per Yahoo data</t>
  </si>
  <si>
    <t>Added Investors Real Estate Trust (39 years) to Champions, DivHistory tabs</t>
  </si>
  <si>
    <t>Added Expeditors International, Matthews International to Contenders (15 yrs each)</t>
  </si>
  <si>
    <t>Added Notation to Teppco Partners (being acq'd by Enterprise Products Partners)</t>
  </si>
  <si>
    <t>Added Holly Corp. and Universal Forest Products to Contenders (16 years each)</t>
  </si>
  <si>
    <t>Moved Travelers Co's from Contenders to Challengers (2004 div cut re: merger)</t>
  </si>
  <si>
    <t>2010=2009</t>
  </si>
  <si>
    <t>2008=2007</t>
  </si>
  <si>
    <t>2009=2008</t>
  </si>
  <si>
    <t>acq. by Mars Inc.</t>
  </si>
  <si>
    <t>Acq. by Dow Chemical</t>
  </si>
  <si>
    <t>acq. by InBev; became ADR IPO</t>
  </si>
  <si>
    <t>acq. by Sempra Energy</t>
  </si>
  <si>
    <t>Combined Source(s) into one column (PR=Press Release; WS=Web Site; IR=IR Response)</t>
  </si>
  <si>
    <t>Moved Brady Corp. from Contenders to Champions (25 years)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</si>
  <si>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</si>
  <si>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</si>
  <si>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</si>
  <si>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Corrected Harleysville National (HNBC) info (no increase since late 2006)</t>
  </si>
  <si>
    <t>Harleysville Group</t>
  </si>
  <si>
    <t>Donaldson Company</t>
  </si>
  <si>
    <t>International Flavors &amp; Fragrances</t>
  </si>
  <si>
    <t>IFF</t>
  </si>
  <si>
    <t>Crane Company</t>
  </si>
  <si>
    <t>HGIC</t>
  </si>
  <si>
    <t>DCI</t>
  </si>
  <si>
    <t>Added Tab for Contenders - companies nearing eligibility</t>
  </si>
  <si>
    <t>http://dripinvesting.org/Tools/Tools.htm</t>
  </si>
  <si>
    <t>End-of-month update at:</t>
  </si>
  <si>
    <t>Added link to www.dripinvesting.org (Tools page) at top of heading</t>
  </si>
  <si>
    <t>Atmos Energy</t>
  </si>
  <si>
    <t>ATO</t>
  </si>
  <si>
    <t>BancorpSouth Inc.</t>
  </si>
  <si>
    <t>BXS</t>
  </si>
  <si>
    <t>Brady Corp.</t>
  </si>
  <si>
    <t>BRC</t>
  </si>
  <si>
    <t>Chevron Corp.</t>
  </si>
  <si>
    <t>CVX</t>
  </si>
  <si>
    <t>HCP Inc.</t>
  </si>
  <si>
    <t>HCP</t>
  </si>
  <si>
    <t>McCormick &amp; Co.</t>
  </si>
  <si>
    <t>MKC</t>
  </si>
  <si>
    <t>FY Streak</t>
  </si>
  <si>
    <t>ENB</t>
  </si>
  <si>
    <t>ADR-Canada</t>
  </si>
  <si>
    <t>Enbridge Inc.</t>
  </si>
  <si>
    <t>Imperial Oil Ltd.</t>
  </si>
  <si>
    <t>IMO</t>
  </si>
  <si>
    <t>Added Imperial Oil Ltd. to Contenders tab (18 years)</t>
  </si>
  <si>
    <t>PartnerRe Limited</t>
  </si>
  <si>
    <t>PRE</t>
  </si>
  <si>
    <t>ADR-Bermuda</t>
  </si>
  <si>
    <t>Added PartnerRe Limited to Contenders tab (17 years)</t>
  </si>
  <si>
    <t>RenaissanceRe Holdings</t>
  </si>
  <si>
    <t>RNR</t>
  </si>
  <si>
    <t>Added Enbridge Inc. and RenaissanceRe Holdings to Contenders tab (15 years)</t>
  </si>
  <si>
    <t>Mercury General Corp.</t>
  </si>
  <si>
    <t>MCY</t>
  </si>
  <si>
    <t>NC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</si>
  <si>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</si>
  <si>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</si>
  <si>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</si>
  <si>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</si>
  <si>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</si>
  <si>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</si>
  <si>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</si>
  <si>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</si>
  <si>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</si>
  <si>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</si>
  <si>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Added Average Price and Comparison to Last Year at bottom</t>
  </si>
  <si>
    <t>Bob Evans Farms</t>
  </si>
  <si>
    <t>BOBE</t>
  </si>
  <si>
    <t>Gentex Corp.</t>
  </si>
  <si>
    <t>GNTX</t>
  </si>
  <si>
    <t>Overseas Shipholding Group Inc.</t>
  </si>
  <si>
    <t>OSG</t>
  </si>
  <si>
    <t>Corn Products International Inc.</t>
  </si>
  <si>
    <t>CPO</t>
  </si>
  <si>
    <t>Trinity Industries Inc.</t>
  </si>
  <si>
    <t>TRN</t>
  </si>
  <si>
    <t>W.R. Berkley Corp.</t>
  </si>
  <si>
    <t>WRB</t>
  </si>
  <si>
    <t>International Speedway Corp.</t>
  </si>
  <si>
    <t>ISCA</t>
  </si>
  <si>
    <t>Nationwide Health Properties Inc.</t>
  </si>
  <si>
    <t>NHP</t>
  </si>
  <si>
    <t>NextEra Energy</t>
  </si>
  <si>
    <t>NEE</t>
  </si>
  <si>
    <t>Changed FPL Group (FPL) to NextEra Energy (NEE) on Contenders tab</t>
  </si>
  <si>
    <t>ACE Limited</t>
  </si>
  <si>
    <t>ACE</t>
  </si>
  <si>
    <t>Added subtitle to include U.S.-traded American Depository Receipts (ADRs)</t>
  </si>
  <si>
    <t>Harleysville Savings</t>
  </si>
  <si>
    <t>HARL</t>
  </si>
  <si>
    <t>Added Harleysville Savings to Contenders tab (22 years)</t>
  </si>
  <si>
    <t>Completed population of additional columns, formulas on Contenders tab</t>
  </si>
  <si>
    <t>Added Summary/average line to Contenders tab</t>
  </si>
  <si>
    <t>Added Price, Annual Dividend, and Yield columns to Contenders tab</t>
  </si>
  <si>
    <t>Also Class B</t>
  </si>
  <si>
    <t>Deleted Web Links tab due to limited usefulness; saved 30k per file</t>
  </si>
  <si>
    <t>Replaced Source(s) column with Quarterly Schedule on Champions, Contenders tabs</t>
  </si>
  <si>
    <t>Inserted Sequence column next to No./Years on Champions, Conteners, Challengers tabs</t>
  </si>
  <si>
    <t>use. The initial goal was to identify companies that had increased their dividend in at least 25 consecutive years. But that</t>
  </si>
  <si>
    <t>definition was broadened to include additional companies that had paid higher dividends (without necessarily having</t>
  </si>
  <si>
    <t>straight years. Unless it is clear that a streak is shorter, the number of years shown will coincide with statement(s) by the</t>
  </si>
  <si>
    <t>company itself, hence the "(Per Company)" sub-title is included. Some notable sub-groups include:</t>
  </si>
  <si>
    <t>their dividend for 10-24 straight years and (under the Challengers tab) companies that have increased their dividend for 5-9</t>
  </si>
  <si>
    <t>"The Foreigners"</t>
  </si>
  <si>
    <t>are companies that have dividend growth streaks, in U.S. dollar terms, and trade on a U.S. Exchange</t>
  </si>
  <si>
    <t>as ADRs (American Depository Receipts).</t>
  </si>
  <si>
    <t>Percentage increases of 2% or less are highlighted in Red.</t>
  </si>
  <si>
    <t>dividend and share price growth may be limited.</t>
  </si>
  <si>
    <t>are companies that appear to follow a pattern of increasing their dividend only in alternating years, but</t>
  </si>
  <si>
    <t>HB</t>
  </si>
  <si>
    <t>HNBC</t>
  </si>
  <si>
    <t>TPP</t>
  </si>
  <si>
    <t>do so in mid-year, so that the total paid (per share) is higher every year. An example follows:</t>
  </si>
  <si>
    <t>quarter cent, or one cent per share on an annual basis. Generally, these are utilities with impressive streaks. But since profits</t>
  </si>
  <si>
    <t>are limited by regulators, they may not declare substantial dividend increases. Although they typically offer relatively high yields,</t>
  </si>
  <si>
    <t>were differences between the length of the streak shown by outside sources and what was stated in company literature. Usually,</t>
  </si>
  <si>
    <t>Unisource Energy Corp.</t>
  </si>
  <si>
    <t>UNS</t>
  </si>
  <si>
    <t>Added Unisource Energy Corp. to Contenders tab (11 years)</t>
  </si>
  <si>
    <t>City Holding Co.</t>
  </si>
  <si>
    <t>CHCO</t>
  </si>
  <si>
    <t>Landauer Inc.</t>
  </si>
  <si>
    <t>LDR</t>
  </si>
  <si>
    <t>Independent Bank Corp. MA</t>
  </si>
  <si>
    <t>INDB</t>
  </si>
  <si>
    <t>Pool Corp.</t>
  </si>
  <si>
    <t>POOL</t>
  </si>
  <si>
    <t>Albany International Corp.</t>
  </si>
  <si>
    <t>AIN</t>
  </si>
  <si>
    <t>Men's Wearhouse Inc.</t>
  </si>
  <si>
    <t>MW</t>
  </si>
  <si>
    <t>may not always result in accurate adjustment of prior dividends. This is especially true if the split were</t>
  </si>
  <si>
    <t>at a ratio of 6-for-5 or higher, or if a stock dividend of 5% or less was paid. In some cases, a firm states that it is "maintaining"</t>
  </si>
  <si>
    <t>available to the general public. Also, thanks to Seeking Alpha Contributors Dividends4Life, Dividend Growth Investor, and others</t>
  </si>
  <si>
    <t>for their valuable info and assistance. And finally, thanks to George L. Smyth for running the non-profit message boards at</t>
  </si>
  <si>
    <t>Hopefully, it can continue to be updated on a monthly basis there. Please post comments/questions on its U.S. DRIPs board.</t>
  </si>
  <si>
    <t>Most recent increase dates older than one year are highlighted in Red.</t>
  </si>
  <si>
    <t>Most recent Increases expected to be repeated next month are highlighted in Green.</t>
  </si>
  <si>
    <t>represents the number of consecutive years of higher dividends. An adjacent column orders all listed</t>
  </si>
  <si>
    <t>companies in sequence, from longest (#1) to shortest streak, running from Champions to Contenders to Challengers.</t>
  </si>
  <si>
    <t>No. Yrs</t>
  </si>
  <si>
    <t>enrolling. Complete information about all available DRIPs can be found at www.directinvesting.com.</t>
  </si>
  <si>
    <t>Disclosure:</t>
  </si>
  <si>
    <t>As shown below, I am employed by The Moneypaper Inc., which operates that web site and is affiliated with Temper</t>
  </si>
  <si>
    <t>Enrollment Service, which facilitates DRIP enrollment. This is not meant as a sales pitch!</t>
  </si>
  <si>
    <t>BF-B</t>
  </si>
  <si>
    <t>Beverages-Alcoholic</t>
  </si>
  <si>
    <t>Also Class A</t>
  </si>
  <si>
    <t>Brown-Forman Class B</t>
  </si>
  <si>
    <t>Added Brown-Forman Class B (div. increased for 25th straight year)</t>
  </si>
  <si>
    <t>Knight Transportation Inc.</t>
  </si>
  <si>
    <t>KNX</t>
  </si>
  <si>
    <t>Carpenter Technology Corp.</t>
  </si>
  <si>
    <t>CRS</t>
  </si>
  <si>
    <t>Methanex Corp.</t>
  </si>
  <si>
    <t>MEOH</t>
  </si>
  <si>
    <t>Sensient Technologies Corp.</t>
  </si>
  <si>
    <t>SXT</t>
  </si>
  <si>
    <t>Analog Devices Inc.</t>
  </si>
  <si>
    <t>ADI</t>
  </si>
  <si>
    <t>National Semiconductor Corp.</t>
  </si>
  <si>
    <t>NSM</t>
  </si>
  <si>
    <t>MOCON Inc.</t>
  </si>
  <si>
    <t>MOCO</t>
  </si>
  <si>
    <t>United Community Bancorp</t>
  </si>
  <si>
    <t>UCBA</t>
  </si>
  <si>
    <t>Cracker Barrel Old Country</t>
  </si>
  <si>
    <t>CBRL</t>
  </si>
  <si>
    <t>GATX Corp.</t>
  </si>
  <si>
    <t>GMT</t>
  </si>
  <si>
    <t>Landmark Bancorp Inc.</t>
  </si>
  <si>
    <t>LARK</t>
  </si>
  <si>
    <t>NB&amp;T Financial Group Inc.</t>
  </si>
  <si>
    <t>NBTF</t>
  </si>
  <si>
    <t>Transmontaigne Partners LP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</si>
  <si>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</si>
  <si>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</si>
  <si>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</si>
  <si>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</si>
  <si>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</si>
  <si>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</si>
  <si>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</si>
  <si>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</si>
  <si>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Added UMB Financial Corp. to Contenders tab (19 years)</t>
  </si>
  <si>
    <t>Pall Corp.</t>
  </si>
  <si>
    <t>PLL</t>
  </si>
  <si>
    <t>Wisconsin Energy</t>
  </si>
  <si>
    <t>WEC</t>
  </si>
  <si>
    <t>CVS Caremark</t>
  </si>
  <si>
    <t>CVS</t>
  </si>
  <si>
    <t>Norwood Financial</t>
  </si>
  <si>
    <t>NWFL</t>
  </si>
  <si>
    <t>Waste Management</t>
  </si>
  <si>
    <t>WM</t>
  </si>
  <si>
    <t>Citizens Holding Company</t>
  </si>
  <si>
    <t>CIZN</t>
  </si>
  <si>
    <t>Costco Wholesale</t>
  </si>
  <si>
    <t>COST</t>
  </si>
  <si>
    <t>Edison International</t>
  </si>
  <si>
    <t>EIX</t>
  </si>
  <si>
    <t>Torchmark Corp.</t>
  </si>
  <si>
    <t>TMK</t>
  </si>
  <si>
    <t>Yum! Brands Inc.</t>
  </si>
  <si>
    <t>YUM</t>
  </si>
  <si>
    <t>Lockheed Martin</t>
  </si>
  <si>
    <t>LMT</t>
  </si>
  <si>
    <t>Texas Instruments</t>
  </si>
  <si>
    <t>TXN</t>
  </si>
  <si>
    <t>Harris Corp.</t>
  </si>
  <si>
    <t>HRS</t>
  </si>
  <si>
    <t>Teche Holding Co.</t>
  </si>
  <si>
    <t>TSH</t>
  </si>
  <si>
    <t>Verizon Communications</t>
  </si>
  <si>
    <t>VZ</t>
  </si>
  <si>
    <t>Consolidated Water Co.</t>
  </si>
  <si>
    <t>CWCO</t>
  </si>
  <si>
    <t>Delta Natural Gas</t>
  </si>
  <si>
    <t>DGAS</t>
  </si>
  <si>
    <t>Equity LifeStyle Properties</t>
  </si>
  <si>
    <t>ELS</t>
  </si>
  <si>
    <t>Hawkins Inc.</t>
  </si>
  <si>
    <t>HWKN</t>
  </si>
  <si>
    <t>Senior Housing Properties Trust</t>
  </si>
  <si>
    <t>SNH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</si>
  <si>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</si>
  <si>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</si>
  <si>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</si>
  <si>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</si>
  <si>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</si>
  <si>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</si>
  <si>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Teekay LNG Partners LP</t>
  </si>
  <si>
    <t>TGP</t>
  </si>
  <si>
    <t>Kraft Foods</t>
  </si>
  <si>
    <t>KFT</t>
  </si>
  <si>
    <t>Inergy LP</t>
  </si>
  <si>
    <t>NRGY</t>
  </si>
  <si>
    <t>Added DivHistory tab; began population</t>
  </si>
  <si>
    <t>Amounts in Red indicate no increase during year</t>
  </si>
  <si>
    <t>(excluding Special/Extra Dividends)</t>
  </si>
  <si>
    <t xml:space="preserve">     DGR**</t>
  </si>
  <si>
    <t>**DGR=Dividend Growth Rate</t>
  </si>
  <si>
    <t>Renamed CAGR to DGR (Dividend Growth Rate) on DivHistory tab</t>
  </si>
  <si>
    <t>Began additional population of Challengers tab per online research</t>
  </si>
  <si>
    <t>RGC Resources Inc.</t>
  </si>
  <si>
    <t>RGCO</t>
  </si>
  <si>
    <t>Bank of Marin Bancorp</t>
  </si>
  <si>
    <t>BMRC</t>
  </si>
  <si>
    <t>Westlake Chemical Corp.</t>
  </si>
  <si>
    <t>WLK</t>
  </si>
  <si>
    <t>ITC Holdings Corp.</t>
  </si>
  <si>
    <t>ITC</t>
  </si>
  <si>
    <t>Comfort Systems USA Inc.</t>
  </si>
  <si>
    <t>FIX</t>
  </si>
  <si>
    <t>VLGEA</t>
  </si>
  <si>
    <t>Village Super Market Inc.</t>
  </si>
  <si>
    <t>J&amp;J Snack Foods Corp.</t>
  </si>
  <si>
    <t>JJSF</t>
  </si>
  <si>
    <t>Teekay Corp.</t>
  </si>
  <si>
    <t>TK</t>
  </si>
  <si>
    <t>Ritchie Brothers Auctioneers Inc.</t>
  </si>
  <si>
    <t>Numbers in Blue directly from Yahoo! Finance</t>
  </si>
  <si>
    <t>Disclaimer: Although all figures are thought to be correct, no guarantee is expressed, nor should any be implied.</t>
  </si>
  <si>
    <t>Abbreviations:</t>
  </si>
  <si>
    <t>PEG=P/E divided by 5-yr future growth rate; TY=This Year; NY=Next Year</t>
  </si>
  <si>
    <t>Growth</t>
  </si>
  <si>
    <t>NY/TY%</t>
  </si>
  <si>
    <t>% Inc</t>
  </si>
  <si>
    <t>No. of</t>
  </si>
  <si>
    <t>Companies</t>
  </si>
  <si>
    <t>Aug10</t>
  </si>
  <si>
    <t>Jul10</t>
  </si>
  <si>
    <t>Jun10</t>
  </si>
  <si>
    <t>May10</t>
  </si>
  <si>
    <t>Apr10</t>
  </si>
  <si>
    <t>Mar10</t>
  </si>
  <si>
    <t>Feb10</t>
  </si>
  <si>
    <t>Jan10</t>
  </si>
  <si>
    <t>Dec09</t>
  </si>
  <si>
    <t>Nov09</t>
  </si>
  <si>
    <t>Oct09</t>
  </si>
  <si>
    <t>Sep09</t>
  </si>
  <si>
    <t>Aug09</t>
  </si>
  <si>
    <t>Jul09</t>
  </si>
  <si>
    <t>Jun09</t>
  </si>
  <si>
    <t>May09</t>
  </si>
  <si>
    <t>Apr09</t>
  </si>
  <si>
    <t>Mar09</t>
  </si>
  <si>
    <t>Feb09</t>
  </si>
  <si>
    <t>Jan09</t>
  </si>
  <si>
    <t>Dec08</t>
  </si>
  <si>
    <t>Nov08</t>
  </si>
  <si>
    <t>Oct08</t>
  </si>
  <si>
    <t>Sep08</t>
  </si>
  <si>
    <t>Aug08</t>
  </si>
  <si>
    <t>Jul08</t>
  </si>
  <si>
    <t>Jun08</t>
  </si>
  <si>
    <t>May08</t>
  </si>
  <si>
    <t>Apr08</t>
  </si>
  <si>
    <t>Mar08</t>
  </si>
  <si>
    <t>Feb08</t>
  </si>
  <si>
    <t>Jan08</t>
  </si>
  <si>
    <t>Dec07</t>
  </si>
  <si>
    <t>Added Fundamental Data Section to Champions, Contenders; Inserted Formulas</t>
  </si>
  <si>
    <t>RBA</t>
  </si>
  <si>
    <t>Molex Inc.</t>
  </si>
  <si>
    <t>MOLX</t>
  </si>
  <si>
    <t>Added Web Links tab for companies' Yahoo! Summary page, IR Page, DRIP Prospectus</t>
  </si>
  <si>
    <t>United Bankshares Inc.</t>
  </si>
  <si>
    <t>UBSI</t>
  </si>
  <si>
    <t>Changed Questar Corp. to Questar Resources and added notation re: QEP Spin-off</t>
  </si>
  <si>
    <t>Altria Group Inc.</t>
  </si>
  <si>
    <t>MO</t>
  </si>
  <si>
    <t>CR</t>
  </si>
  <si>
    <t>K</t>
  </si>
  <si>
    <t>Div</t>
  </si>
  <si>
    <t>NuStar Energy LP</t>
  </si>
  <si>
    <t>NS</t>
  </si>
  <si>
    <t>Energy Transfer Equity LP</t>
  </si>
  <si>
    <t>ETE</t>
  </si>
  <si>
    <t>DCP Midstream Partners LP</t>
  </si>
  <si>
    <t>DPM</t>
  </si>
  <si>
    <t>Buckeye GP Holdings LP</t>
  </si>
  <si>
    <t>BGH</t>
  </si>
  <si>
    <t>Noble Corp.</t>
  </si>
  <si>
    <t>NE</t>
  </si>
  <si>
    <t>Chesapeake Energy Corp.</t>
  </si>
  <si>
    <t>CHK</t>
  </si>
  <si>
    <t>Noble Energy Inc.</t>
  </si>
  <si>
    <t>NBL</t>
  </si>
  <si>
    <t>New Jersey Resources</t>
  </si>
  <si>
    <t>61.84B</t>
  </si>
  <si>
    <t>80.66B</t>
  </si>
  <si>
    <t>1.13B</t>
  </si>
  <si>
    <t>24.35B</t>
  </si>
  <si>
    <t>17.60B</t>
  </si>
  <si>
    <t>50.06B</t>
  </si>
  <si>
    <t>665.29M</t>
  </si>
  <si>
    <t>20.41B</t>
  </si>
  <si>
    <t>169.00B</t>
  </si>
  <si>
    <t>20.68B</t>
  </si>
  <si>
    <t>17.20B</t>
  </si>
  <si>
    <t>3.46B</t>
  </si>
  <si>
    <t>1.22B</t>
  </si>
  <si>
    <t>64.25M</t>
  </si>
  <si>
    <t>1.53B</t>
  </si>
  <si>
    <t>9.01B</t>
  </si>
  <si>
    <t>7.63B</t>
  </si>
  <si>
    <t>768.63M</t>
  </si>
  <si>
    <t>1.83B</t>
  </si>
  <si>
    <t>11.90B</t>
  </si>
  <si>
    <t>17.93B</t>
  </si>
  <si>
    <t>4.08B</t>
  </si>
  <si>
    <t>9.28B</t>
  </si>
  <si>
    <t>135.15B</t>
  </si>
  <si>
    <t>37.35B</t>
  </si>
  <si>
    <t>412.82M</t>
  </si>
  <si>
    <t>206.90M</t>
  </si>
  <si>
    <t>13.63B</t>
  </si>
  <si>
    <t>2.04B</t>
  </si>
  <si>
    <t>9.75B</t>
  </si>
  <si>
    <t>40.32B</t>
  </si>
  <si>
    <t>39.62B</t>
  </si>
  <si>
    <t>3.29B</t>
  </si>
  <si>
    <t>314.62B</t>
  </si>
  <si>
    <t>5.86B</t>
  </si>
  <si>
    <t>5.02B</t>
  </si>
  <si>
    <t>24.06B</t>
  </si>
  <si>
    <t>7.03B</t>
  </si>
  <si>
    <t>459.84M</t>
  </si>
  <si>
    <t>972.93M</t>
  </si>
  <si>
    <t>4.28B</t>
  </si>
  <si>
    <t>5.94B</t>
  </si>
  <si>
    <t>23.68B</t>
  </si>
  <si>
    <t>658.26M</t>
  </si>
  <si>
    <t>170.67B</t>
  </si>
  <si>
    <t>26.63B</t>
  </si>
  <si>
    <t>1.33B</t>
  </si>
  <si>
    <t>31.28B</t>
  </si>
  <si>
    <t>79.30B</t>
  </si>
  <si>
    <t>10.22B</t>
  </si>
  <si>
    <t>36.26B</t>
  </si>
  <si>
    <t>915.04M</t>
  </si>
  <si>
    <t>261.21M</t>
  </si>
  <si>
    <t>983.03M</t>
  </si>
  <si>
    <t>728.05M</t>
  </si>
  <si>
    <t>2.50B</t>
  </si>
  <si>
    <t>1.26B</t>
  </si>
  <si>
    <t>12.05B</t>
  </si>
  <si>
    <t>11.29B</t>
  </si>
  <si>
    <t>3.32B</t>
  </si>
  <si>
    <t>105.70B</t>
  </si>
  <si>
    <t>2.09B</t>
  </si>
  <si>
    <t>4.42B</t>
  </si>
  <si>
    <t>12.02B</t>
  </si>
  <si>
    <t>170.22B</t>
  </si>
  <si>
    <t>3.08B</t>
  </si>
  <si>
    <t>1.19B</t>
  </si>
  <si>
    <t>2.59B</t>
  </si>
  <si>
    <t>8.17B</t>
  </si>
  <si>
    <t>7.33B</t>
  </si>
  <si>
    <t>456.34M</t>
  </si>
  <si>
    <t>10.15B</t>
  </si>
  <si>
    <t>594.06M</t>
  </si>
  <si>
    <t>16.78B</t>
  </si>
  <si>
    <t>38.55B</t>
  </si>
  <si>
    <t>3.45B</t>
  </si>
  <si>
    <t>586.82M</t>
  </si>
  <si>
    <t>968.37M</t>
  </si>
  <si>
    <t>2.10B</t>
  </si>
  <si>
    <t>8.75B</t>
  </si>
  <si>
    <t>8.45B</t>
  </si>
  <si>
    <t>32.60B</t>
  </si>
  <si>
    <t>194.63B</t>
  </si>
  <si>
    <t>1.98B</t>
  </si>
  <si>
    <t>274.24M</t>
  </si>
  <si>
    <t>1.92B</t>
  </si>
  <si>
    <t>NJR</t>
  </si>
  <si>
    <t>Added New Jersey Resources to Contenders tab (15 years)</t>
  </si>
  <si>
    <t>Polaris Industries</t>
  </si>
  <si>
    <t>PII</t>
  </si>
  <si>
    <t>Norfolk Southern</t>
  </si>
  <si>
    <t>NSC</t>
  </si>
  <si>
    <t>Added Polaris Industries to Contenders tab (15 years)</t>
  </si>
  <si>
    <t>Computer Services Inc.</t>
  </si>
  <si>
    <t>CSVI</t>
  </si>
  <si>
    <t>MSC Industrial Direct Co. Inc.</t>
  </si>
  <si>
    <t>MSM</t>
  </si>
  <si>
    <t>Bunge Limited</t>
  </si>
  <si>
    <t>BG</t>
  </si>
  <si>
    <t>Birner Dental Management Svcs</t>
  </si>
  <si>
    <t>BDMS</t>
  </si>
  <si>
    <t>Astro-Med Inc.</t>
  </si>
  <si>
    <t>ALOT</t>
  </si>
  <si>
    <t>Xilinx Inc.</t>
  </si>
  <si>
    <t>XLNX</t>
  </si>
  <si>
    <t>Charles Schwab Corp.</t>
  </si>
  <si>
    <t>SCHW</t>
  </si>
  <si>
    <t>Rockwell Collins Inc.</t>
  </si>
  <si>
    <t>COL</t>
  </si>
  <si>
    <t>Gap Inc.</t>
  </si>
  <si>
    <t>GPS</t>
  </si>
  <si>
    <t>Compass Minerals International</t>
  </si>
  <si>
    <t>CMP</t>
  </si>
  <si>
    <t>SCANA Corp.</t>
  </si>
  <si>
    <t>SCG</t>
  </si>
  <si>
    <t>Completed population of Web Links tab</t>
  </si>
  <si>
    <t>CenturyLink Inc.</t>
  </si>
  <si>
    <t>Boardwalk Pipeline Partners LP</t>
  </si>
  <si>
    <t>BWP</t>
  </si>
  <si>
    <t>Alliance Holdings GP LP</t>
  </si>
  <si>
    <t>AHGP</t>
  </si>
  <si>
    <t>Williams Partners LP</t>
  </si>
  <si>
    <t>WPZ</t>
  </si>
  <si>
    <t>Republic Services Inc.</t>
  </si>
  <si>
    <t>RSG</t>
  </si>
  <si>
    <t>MXIM</t>
  </si>
  <si>
    <t>Maxim Integrated Products</t>
  </si>
  <si>
    <t>Annual Div.</t>
  </si>
  <si>
    <t>(Companies that are nearing qualification fas Dividend Contenders)</t>
  </si>
  <si>
    <t>Progress Energy</t>
  </si>
  <si>
    <t>PGN</t>
  </si>
  <si>
    <t>Added Progress Energy to Contenders tab (21 years)</t>
  </si>
  <si>
    <t>Harsco Corp.</t>
  </si>
  <si>
    <t>HSC</t>
  </si>
  <si>
    <t>Added Harsco Corp. to Contenders tab (16 years)</t>
  </si>
  <si>
    <t>United Technologies</t>
  </si>
  <si>
    <t>UTX</t>
  </si>
  <si>
    <t>Streak w/Extra</t>
  </si>
  <si>
    <t>Added United Technologies to Contenders tab (16 years)</t>
  </si>
  <si>
    <t>Teva Pharmaceutical Industries</t>
  </si>
  <si>
    <t>TEVA</t>
  </si>
  <si>
    <t>NACCO Industries</t>
  </si>
  <si>
    <t>This listing was inspired by the efforts of several individuals and is intended to be freely distributed for individual, non-comercial</t>
  </si>
  <si>
    <t>increased the quarterly rate in every calendar year. Also included (under the Contenders tab) are companies that have increased</t>
  </si>
  <si>
    <t>International Business Machines</t>
  </si>
  <si>
    <t>IBM</t>
  </si>
  <si>
    <t>Added International Business Machines to Contenders tab (15 years)</t>
  </si>
  <si>
    <t>are companies that typically increase their quarterly payout by a fraction of a penny, often as little as one-</t>
  </si>
  <si>
    <t>might cause some sources to drop a company from a listing such as this one. For example, if a firm</t>
  </si>
  <si>
    <t>Changed 5- and 10-year % Change to Average % Change on DivHistory tab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</si>
  <si>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</si>
  <si>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</si>
  <si>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Alterra Capital Holdings Ltd.</t>
  </si>
  <si>
    <t>ALTE</t>
  </si>
  <si>
    <t>Deere &amp; Company</t>
  </si>
  <si>
    <t>DE</t>
  </si>
  <si>
    <t>FedEx Corp.</t>
  </si>
  <si>
    <t>FDX</t>
  </si>
  <si>
    <t>Flowers Foods</t>
  </si>
  <si>
    <t>FLO</t>
  </si>
  <si>
    <t>Greif Inc. A</t>
  </si>
  <si>
    <t>GEF</t>
  </si>
  <si>
    <t>H.J.Heinz Co.</t>
  </si>
  <si>
    <t>HNZ</t>
  </si>
  <si>
    <t>Safeway Inc.</t>
  </si>
  <si>
    <t>SWY</t>
  </si>
  <si>
    <t>Tiffany &amp; Company</t>
  </si>
  <si>
    <t>TIF</t>
  </si>
  <si>
    <t>Westar Energy</t>
  </si>
  <si>
    <t>WR</t>
  </si>
  <si>
    <t>Williams Companies</t>
  </si>
  <si>
    <t>WMB</t>
  </si>
  <si>
    <t>Xcel Energy</t>
  </si>
  <si>
    <t>XEL</t>
  </si>
  <si>
    <t>ConocoPhillips</t>
  </si>
  <si>
    <t>COP</t>
  </si>
  <si>
    <t>PG&amp;E Corp.</t>
  </si>
  <si>
    <t>PCG</t>
  </si>
  <si>
    <t>Qualcomm Inc.</t>
  </si>
  <si>
    <t>QCOM</t>
  </si>
  <si>
    <t>Raytheon Company</t>
  </si>
  <si>
    <t>RTN</t>
  </si>
  <si>
    <t>©2007-2010 All Rights Reserved. This listing is intended for personal, non-commercial use only.</t>
  </si>
  <si>
    <t>Added Challengers tab for streaks of up to 14 years</t>
  </si>
  <si>
    <t>American Greetings</t>
  </si>
  <si>
    <t>AM</t>
  </si>
  <si>
    <t>Andersons Inc. (The)</t>
  </si>
  <si>
    <t>MLP</t>
  </si>
  <si>
    <t>ANDE</t>
  </si>
  <si>
    <t>Auburn National Bancorp</t>
  </si>
  <si>
    <t>AUBN</t>
  </si>
  <si>
    <t>Avista Corp.</t>
  </si>
  <si>
    <t>AVA</t>
  </si>
  <si>
    <t>CSX Corp.</t>
  </si>
  <si>
    <t>CSX</t>
  </si>
  <si>
    <t>ITT Corp.</t>
  </si>
  <si>
    <t>ITT</t>
  </si>
  <si>
    <t>AGL Resources</t>
  </si>
  <si>
    <t>AGL</t>
  </si>
  <si>
    <t>DPL Inc.</t>
  </si>
  <si>
    <t>DPL</t>
  </si>
  <si>
    <t>Hasbro Inc.</t>
  </si>
  <si>
    <t>HAS</t>
  </si>
  <si>
    <t>Infinity Property &amp; Casualty</t>
  </si>
  <si>
    <t>IPCC</t>
  </si>
  <si>
    <t>CenterPoint Energy</t>
  </si>
  <si>
    <t>CNP</t>
  </si>
  <si>
    <t>Date</t>
  </si>
  <si>
    <t>Deleted</t>
  </si>
  <si>
    <t>Cut</t>
  </si>
  <si>
    <t>Unch</t>
  </si>
  <si>
    <t>Merg</t>
  </si>
  <si>
    <t>Acq</t>
  </si>
  <si>
    <t>Other</t>
  </si>
  <si>
    <t>Progressive Corp.</t>
  </si>
  <si>
    <t>Altria Group</t>
  </si>
  <si>
    <t>X</t>
  </si>
  <si>
    <t>PGR</t>
  </si>
  <si>
    <t>La-Z-Boy Inc.</t>
  </si>
  <si>
    <t>LZB</t>
  </si>
  <si>
    <t>Hillenbrand Industries</t>
  </si>
  <si>
    <t>Split into Hill-Rom/Hillenbrand Inc.</t>
  </si>
  <si>
    <t>Cheapeake Utilities</t>
  </si>
  <si>
    <t>CPK</t>
  </si>
  <si>
    <t>Div *</t>
  </si>
  <si>
    <t>*Unchanged in consecutive years</t>
  </si>
  <si>
    <t>Fifth Third Bancorp</t>
  </si>
  <si>
    <t>KeyCorp</t>
  </si>
  <si>
    <t>FITB</t>
  </si>
  <si>
    <t>KEY</t>
  </si>
  <si>
    <t>Regions Financial</t>
  </si>
  <si>
    <t>RF</t>
  </si>
  <si>
    <t>Synovus Financial</t>
  </si>
  <si>
    <t>SNV</t>
  </si>
  <si>
    <t>Bank of America</t>
  </si>
  <si>
    <t>BAC</t>
  </si>
  <si>
    <t>CMA</t>
  </si>
  <si>
    <t>Comerica Inc.</t>
  </si>
  <si>
    <t>EnergySouth Inc.</t>
  </si>
  <si>
    <t>Wrigley (Wm. Jr.) Co.</t>
  </si>
  <si>
    <t>WWY</t>
  </si>
  <si>
    <t>ENSI</t>
  </si>
  <si>
    <t>Lincoln National</t>
  </si>
  <si>
    <t>LNC</t>
  </si>
  <si>
    <t>Harleysville National</t>
  </si>
  <si>
    <t>Anheuser-Busch</t>
  </si>
  <si>
    <t>BUD</t>
  </si>
  <si>
    <t>FirstMerit Corp.</t>
  </si>
  <si>
    <t>FMER</t>
  </si>
  <si>
    <t>Marshall &amp; Ilsley</t>
  </si>
  <si>
    <t>MI</t>
  </si>
  <si>
    <t>SunTrust Banks Inc.</t>
  </si>
  <si>
    <t>STI</t>
  </si>
  <si>
    <t>Pfizer Inc.</t>
  </si>
  <si>
    <t>PFE</t>
  </si>
  <si>
    <t>Resumed Increases</t>
  </si>
  <si>
    <t>Washington Federal</t>
  </si>
  <si>
    <t>WFSL</t>
  </si>
  <si>
    <t>State Street Corp.</t>
  </si>
  <si>
    <t>Wilmington Trust</t>
  </si>
  <si>
    <t>WL</t>
  </si>
  <si>
    <t>STT</t>
  </si>
  <si>
    <t>F.N.B. Corp.</t>
  </si>
  <si>
    <t>FNB</t>
  </si>
  <si>
    <t>(and American Depository Receipts)</t>
  </si>
  <si>
    <t>25+ Straight Years Higher Dividends</t>
  </si>
  <si>
    <t>10-24 Straight Years Higher Dividends</t>
  </si>
  <si>
    <t>Gannett Company</t>
  </si>
  <si>
    <t>General Electric</t>
  </si>
  <si>
    <t>GCI</t>
  </si>
  <si>
    <t>GE</t>
  </si>
  <si>
    <t>U.S. Bancorp</t>
  </si>
  <si>
    <t>Wells Fargo &amp; Co.</t>
  </si>
  <si>
    <t>Cedar Fair LP</t>
  </si>
  <si>
    <t>Rohm and Haas</t>
  </si>
  <si>
    <t>Fulton Financial</t>
  </si>
  <si>
    <t>Masco Corp.</t>
  </si>
  <si>
    <t>MAS</t>
  </si>
  <si>
    <t>FULT</t>
  </si>
  <si>
    <t>USB</t>
  </si>
  <si>
    <t>WFC</t>
  </si>
  <si>
    <t>FUN</t>
  </si>
  <si>
    <t>Susquehanna Bancshares</t>
  </si>
  <si>
    <t>SUSQ</t>
  </si>
  <si>
    <t>Associated Banc-Corp</t>
  </si>
  <si>
    <t>National Penn Bancshares</t>
  </si>
  <si>
    <t>Old National Bancorp</t>
  </si>
  <si>
    <t>ASBC</t>
  </si>
  <si>
    <t>NPBC</t>
  </si>
  <si>
    <t>ONB</t>
  </si>
  <si>
    <t>Legg Mason</t>
  </si>
  <si>
    <t>BB&amp;T Corp.</t>
  </si>
  <si>
    <t>UDR Inc.</t>
  </si>
  <si>
    <t>LM</t>
  </si>
  <si>
    <t>BBT</t>
  </si>
  <si>
    <t>UDR</t>
  </si>
  <si>
    <t>Vulcan Materials</t>
  </si>
  <si>
    <t>VMC</t>
  </si>
  <si>
    <t>Avery Dennison</t>
  </si>
  <si>
    <t>AVY</t>
  </si>
  <si>
    <t>Peoples Bancorp OH</t>
  </si>
  <si>
    <t>Wesbanco Inc.</t>
  </si>
  <si>
    <t>PEBO</t>
  </si>
  <si>
    <t>WSBC</t>
  </si>
  <si>
    <t>S&amp;T Bancorp</t>
  </si>
  <si>
    <t>Kimco Realty</t>
  </si>
  <si>
    <t>STBA</t>
  </si>
  <si>
    <t>KIM</t>
  </si>
  <si>
    <t>Johnson Controls</t>
  </si>
  <si>
    <t>Myers Industries</t>
  </si>
  <si>
    <t>United Bankshares</t>
  </si>
  <si>
    <t>Danaher Corp.</t>
  </si>
  <si>
    <t>JCI</t>
  </si>
  <si>
    <t>MYE</t>
  </si>
  <si>
    <t>DHR</t>
  </si>
  <si>
    <t>Glacier Bancorp</t>
  </si>
  <si>
    <t>Hershey Company</t>
  </si>
  <si>
    <t>GBCI</t>
  </si>
  <si>
    <t>HSY</t>
  </si>
  <si>
    <t>Supervalu Inc.</t>
  </si>
  <si>
    <t>SVU</t>
  </si>
  <si>
    <t>Teppco Partners</t>
  </si>
  <si>
    <t>acq. by Enterprise Products LP</t>
  </si>
  <si>
    <t>Chemical Financial</t>
  </si>
  <si>
    <t>CHFC</t>
  </si>
  <si>
    <t>Added Charts to Summary tab, arranged for printing</t>
  </si>
  <si>
    <t>Dividends Paid by Year</t>
  </si>
  <si>
    <t>Florida Public Utilities</t>
  </si>
  <si>
    <t>FPU</t>
  </si>
  <si>
    <t>acq. by Chesapeake Utilities</t>
  </si>
  <si>
    <t>Otter Tail Corp.</t>
  </si>
  <si>
    <t>Trustmark Corp.</t>
  </si>
  <si>
    <t>OTTR</t>
  </si>
  <si>
    <t>TRMK</t>
  </si>
  <si>
    <t>State Auto Financial</t>
  </si>
  <si>
    <t>LCNB Corp.</t>
  </si>
  <si>
    <t>M&amp;T Bank Corp.</t>
  </si>
  <si>
    <t>HNI Corp.</t>
  </si>
  <si>
    <t>Northern Trust</t>
  </si>
  <si>
    <t>STFC</t>
  </si>
  <si>
    <t>LCNB</t>
  </si>
  <si>
    <t>MTB</t>
  </si>
  <si>
    <t>HNI</t>
  </si>
  <si>
    <t>NTRS</t>
  </si>
  <si>
    <t>Reinstated 12/3/09-YE Increase</t>
  </si>
  <si>
    <t>PM Spin-off; Reinstated 3/6/10</t>
  </si>
  <si>
    <t>Valley National Bancorp</t>
  </si>
  <si>
    <t>VLY</t>
  </si>
  <si>
    <t>Prior Year reduction</t>
  </si>
  <si>
    <t>EastGroup Properties</t>
  </si>
  <si>
    <t>EGP</t>
  </si>
  <si>
    <t>Arthur J. Gallagher</t>
  </si>
  <si>
    <t>AJG</t>
  </si>
  <si>
    <t>Inergy Holdings LP</t>
  </si>
  <si>
    <t>NRGP</t>
  </si>
  <si>
    <t>being acquired by Inergy LP</t>
  </si>
  <si>
    <t>Park National Corp.</t>
  </si>
  <si>
    <t>PRK</t>
  </si>
  <si>
    <t>NewAlliance Bancshares</t>
  </si>
  <si>
    <t>NAL</t>
  </si>
  <si>
    <t>being acquired by First Niagara</t>
  </si>
  <si>
    <t>S.Y. Bancorp</t>
  </si>
  <si>
    <t>Holly Corp.</t>
  </si>
  <si>
    <t>Block (H&amp;R) Inc.</t>
  </si>
  <si>
    <t>Wolverine World Wide</t>
  </si>
  <si>
    <t>First Financial Bankshares</t>
  </si>
  <si>
    <t>FFIN</t>
  </si>
  <si>
    <t>WWW</t>
  </si>
  <si>
    <t>HRB</t>
  </si>
  <si>
    <t>HOC</t>
  </si>
  <si>
    <t>SYBT</t>
  </si>
  <si>
    <t>ROH</t>
  </si>
  <si>
    <t>Added Changes tab for company-specific actions</t>
  </si>
  <si>
    <t>Alliant Energy Corp.</t>
  </si>
  <si>
    <t>LNT</t>
  </si>
  <si>
    <t>Dominion Resources</t>
  </si>
  <si>
    <t>D</t>
  </si>
  <si>
    <t>Intel Corp.</t>
  </si>
  <si>
    <t>INTC</t>
  </si>
  <si>
    <t>Ohio Valley Banc Corp.</t>
  </si>
  <si>
    <t>OVBC</t>
  </si>
  <si>
    <t>Added Ohio Valley Banc Corp. to Contenders tab (15 years)</t>
  </si>
  <si>
    <t>ONEOK Inc.</t>
  </si>
  <si>
    <t>OKE</t>
  </si>
  <si>
    <t>Moved Contenders tab to left behind DivHistory tab</t>
  </si>
  <si>
    <t>Coca-Cola FEMSA S.A.B. de C.V.</t>
  </si>
  <si>
    <t>KOF</t>
  </si>
  <si>
    <t>reader Jacob Geller, who brought our attention to RPM International's claim to be one of 70 companies to have increased its</t>
  </si>
  <si>
    <t>Added First Financial Bankshares to Contenders tab (23 years)</t>
  </si>
  <si>
    <t>Darden Restaurants</t>
  </si>
  <si>
    <t>DRI</t>
  </si>
  <si>
    <t>Occidental Petroleum</t>
  </si>
  <si>
    <t>OXY</t>
  </si>
  <si>
    <t>Suncor Energy Inc.</t>
  </si>
  <si>
    <t>SU</t>
  </si>
  <si>
    <t>Sempra Energy</t>
  </si>
  <si>
    <t>SRE</t>
  </si>
  <si>
    <t>Staples Inc.</t>
  </si>
  <si>
    <t>SPLS</t>
  </si>
  <si>
    <t>Axis Capital Holdings Ltd.</t>
  </si>
  <si>
    <t>AXS</t>
  </si>
  <si>
    <t>Added LCNB Corp. to Contenders tab (23 years)</t>
  </si>
  <si>
    <t>Daktronics Inc.</t>
  </si>
  <si>
    <t>DAKT</t>
  </si>
  <si>
    <t>Martin Midstream Partners LP</t>
  </si>
  <si>
    <t>MMLP</t>
  </si>
  <si>
    <t>Amcol International Corp.</t>
  </si>
  <si>
    <t>ACO</t>
  </si>
  <si>
    <t>Apogee Enterprises Inc.</t>
  </si>
  <si>
    <t>APOG</t>
  </si>
  <si>
    <t>Joy Global Inc.</t>
  </si>
  <si>
    <t>JOYG</t>
  </si>
  <si>
    <t>Southern Company</t>
  </si>
  <si>
    <t>SO</t>
  </si>
  <si>
    <t>CSS Industries Inc.</t>
  </si>
  <si>
    <t>CSS</t>
  </si>
  <si>
    <t>Foot Locker Inc.</t>
  </si>
  <si>
    <t>FL</t>
  </si>
  <si>
    <t>Buckle Inc.</t>
  </si>
  <si>
    <t>BKE</t>
  </si>
  <si>
    <t>Qtly</t>
  </si>
  <si>
    <t>Sch</t>
  </si>
  <si>
    <t>C13</t>
  </si>
  <si>
    <t>C30</t>
  </si>
  <si>
    <t>A01</t>
  </si>
  <si>
    <t>C12</t>
  </si>
  <si>
    <t>C10</t>
  </si>
  <si>
    <t>C20</t>
  </si>
  <si>
    <t>B13</t>
  </si>
  <si>
    <t>A23</t>
  </si>
  <si>
    <t>A30</t>
  </si>
  <si>
    <t>C01</t>
  </si>
  <si>
    <t>C15</t>
  </si>
  <si>
    <t>C18</t>
  </si>
  <si>
    <t>C31</t>
  </si>
  <si>
    <t>A04</t>
  </si>
  <si>
    <t>A08</t>
  </si>
  <si>
    <t>A15</t>
  </si>
  <si>
    <t>A22</t>
  </si>
  <si>
    <t>B01</t>
  </si>
  <si>
    <t>B09</t>
  </si>
  <si>
    <t>B11</t>
  </si>
  <si>
    <t>B12</t>
  </si>
  <si>
    <t>B15</t>
  </si>
  <si>
    <t>B26</t>
  </si>
  <si>
    <t>C04</t>
  </si>
  <si>
    <t>C08</t>
  </si>
  <si>
    <t>C11</t>
  </si>
  <si>
    <t>C22</t>
  </si>
  <si>
    <t>C26</t>
  </si>
  <si>
    <t>A05</t>
  </si>
  <si>
    <t>A06</t>
  </si>
  <si>
    <t>A09</t>
  </si>
  <si>
    <t>B10</t>
  </si>
  <si>
    <t>B14</t>
  </si>
  <si>
    <t>B17</t>
  </si>
  <si>
    <t>B04</t>
  </si>
  <si>
    <t>B06</t>
  </si>
  <si>
    <t>C03</t>
  </si>
  <si>
    <t>C14</t>
  </si>
  <si>
    <t>C21</t>
  </si>
  <si>
    <t>A12</t>
  </si>
  <si>
    <t>A13</t>
  </si>
  <si>
    <t>Yrs</t>
  </si>
  <si>
    <t>Seq</t>
  </si>
  <si>
    <t>Mar</t>
  </si>
  <si>
    <t>B05</t>
  </si>
  <si>
    <t>B30</t>
  </si>
  <si>
    <t>C19</t>
  </si>
  <si>
    <t>B28</t>
  </si>
  <si>
    <t>C27</t>
  </si>
  <si>
    <t>companies at 9/30/10</t>
  </si>
  <si>
    <t>B19</t>
  </si>
  <si>
    <t>A14</t>
  </si>
  <si>
    <t>A31</t>
  </si>
  <si>
    <t>B16</t>
  </si>
  <si>
    <t>B18</t>
  </si>
  <si>
    <t>B23</t>
  </si>
  <si>
    <t>C29</t>
  </si>
  <si>
    <t>A20</t>
  </si>
  <si>
    <t>A29</t>
  </si>
  <si>
    <t>B03</t>
  </si>
  <si>
    <t>B24</t>
  </si>
  <si>
    <t>C09</t>
  </si>
  <si>
    <t>B07</t>
  </si>
  <si>
    <t>B21</t>
  </si>
  <si>
    <t>B27</t>
  </si>
  <si>
    <t>A16</t>
  </si>
  <si>
    <t>B20</t>
  </si>
  <si>
    <t>B31</t>
  </si>
  <si>
    <t>C17</t>
  </si>
  <si>
    <t>Dec</t>
  </si>
  <si>
    <t>JnDe</t>
  </si>
  <si>
    <t>FbAu</t>
  </si>
  <si>
    <t>Mo</t>
  </si>
  <si>
    <t>JaJl</t>
  </si>
  <si>
    <t>Transportation</t>
  </si>
  <si>
    <t>Aerospace/Defense</t>
  </si>
  <si>
    <t>Technology</t>
  </si>
  <si>
    <t>Building Materials</t>
  </si>
  <si>
    <t>Retail</t>
  </si>
  <si>
    <t>Added Industry column to Contenders tab and populated</t>
  </si>
  <si>
    <t>Duplicated Champions heading design to Contenders tab and added all other columns</t>
  </si>
  <si>
    <t>AlsoUBP@90%</t>
  </si>
  <si>
    <t>1Qdiv&lt;4Qdiv</t>
  </si>
  <si>
    <t>ADR-Switz.</t>
  </si>
  <si>
    <t>Semi-ann. Div</t>
  </si>
  <si>
    <t>Monthly Div</t>
  </si>
  <si>
    <t>Highlighted in Red yields above 10%</t>
  </si>
  <si>
    <t>Nu Skin Enterprises Inc.</t>
  </si>
  <si>
    <t>NUS</t>
  </si>
  <si>
    <t>Novo Nordisk A/S</t>
  </si>
  <si>
    <t>NVO</t>
  </si>
  <si>
    <t>First Capital Inc.</t>
  </si>
  <si>
    <t>FCAP</t>
  </si>
  <si>
    <t>MarkWest Energy Partners LP</t>
  </si>
  <si>
    <t>MWE</t>
  </si>
  <si>
    <t>Smith &amp; Nephew plc</t>
  </si>
  <si>
    <t>SNN</t>
  </si>
  <si>
    <t>Steris Corp.</t>
  </si>
  <si>
    <t>STE</t>
  </si>
  <si>
    <t>Royal Dutch Shell A</t>
  </si>
  <si>
    <t>RDS-A</t>
  </si>
  <si>
    <t>Choice Hotels International</t>
  </si>
  <si>
    <t>CHH</t>
  </si>
  <si>
    <t>Penn Virginia Resource Partners LP</t>
  </si>
  <si>
    <t>PVR</t>
  </si>
  <si>
    <t>BHP Billiton plc</t>
  </si>
  <si>
    <t>BBL</t>
  </si>
  <si>
    <t>BHP Billiton Ltd.</t>
  </si>
  <si>
    <t>BHP</t>
  </si>
  <si>
    <t>Arch Coal Inc.</t>
  </si>
  <si>
    <t>ACI</t>
  </si>
  <si>
    <t>ExDiv</t>
  </si>
  <si>
    <t>QNB Corp.</t>
  </si>
  <si>
    <t>QNBC</t>
  </si>
  <si>
    <t>Canadian National Railway</t>
  </si>
  <si>
    <t>CNI</t>
  </si>
  <si>
    <t>Kinder Morgan Energy Partners</t>
  </si>
  <si>
    <t>KMP</t>
  </si>
  <si>
    <t>TJX Companies Inc.</t>
  </si>
  <si>
    <t>TJX</t>
  </si>
  <si>
    <t>Lakeland Financial</t>
  </si>
  <si>
    <t>LKFN</t>
  </si>
  <si>
    <t>Federated Investors Inc.</t>
  </si>
  <si>
    <t>FII</t>
  </si>
  <si>
    <t>Murphy Oil Corp.</t>
  </si>
  <si>
    <t>MUR</t>
  </si>
  <si>
    <t>Church &amp; Dwight</t>
  </si>
  <si>
    <t>CHD</t>
  </si>
  <si>
    <t>CNB Financial Corp.</t>
  </si>
  <si>
    <t>CCNE</t>
  </si>
  <si>
    <t>United Bancorp Inc.</t>
  </si>
  <si>
    <t>UBCP</t>
  </si>
  <si>
    <t>Cheviot Financial Corp.</t>
  </si>
  <si>
    <t>CHEV</t>
  </si>
  <si>
    <t>Silgan Holdings Inc.</t>
  </si>
  <si>
    <t>SLGN</t>
  </si>
  <si>
    <t>Getty Realty Corp.</t>
  </si>
  <si>
    <t>GTY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</si>
  <si>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</si>
  <si>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</si>
  <si>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</si>
  <si>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</si>
  <si>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</si>
  <si>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</si>
  <si>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</si>
  <si>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</si>
  <si>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</si>
  <si>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</si>
  <si>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Investors Real Estate Trust</t>
  </si>
  <si>
    <t>IRET</t>
  </si>
  <si>
    <t>NSTAR</t>
  </si>
  <si>
    <t>NST</t>
  </si>
  <si>
    <t>Graco Inc.</t>
  </si>
  <si>
    <t>GGG</t>
  </si>
  <si>
    <t>PPL Corp.</t>
  </si>
  <si>
    <t>PPL</t>
  </si>
  <si>
    <t>Owens &amp; Minor Inc.</t>
  </si>
  <si>
    <t>OMI</t>
  </si>
  <si>
    <t>EOG Resources Inc.</t>
  </si>
  <si>
    <t>EOG</t>
  </si>
  <si>
    <t>Enterprise Products Partners LP</t>
  </si>
  <si>
    <t>EPD</t>
  </si>
  <si>
    <t>Suburban Propane Partners LP</t>
  </si>
  <si>
    <t>SPH</t>
  </si>
  <si>
    <t>Republic Bancorp KY</t>
  </si>
  <si>
    <t>RBCAA</t>
  </si>
  <si>
    <t>W.P. Carey &amp; Co. LLC</t>
  </si>
  <si>
    <t>WPC</t>
  </si>
  <si>
    <t>WSFS Financial Corp.</t>
  </si>
  <si>
    <t>WSFS</t>
  </si>
  <si>
    <t>Hudson City Bancorp</t>
  </si>
  <si>
    <t>HCBK</t>
  </si>
  <si>
    <t>Corporate Office Properties Trust</t>
  </si>
  <si>
    <t>OFC</t>
  </si>
  <si>
    <t>Atlantic Tele Network Inc.</t>
  </si>
  <si>
    <t>ATNI</t>
  </si>
  <si>
    <t>StanCorp Financial Group</t>
  </si>
  <si>
    <t>SFG</t>
  </si>
  <si>
    <t>Prosperity Bancshares</t>
  </si>
  <si>
    <t>PRSP</t>
  </si>
  <si>
    <t>Fastenal Company</t>
  </si>
  <si>
    <t>FAST</t>
  </si>
  <si>
    <t>Northeast Utilities</t>
  </si>
  <si>
    <t>NU</t>
  </si>
  <si>
    <t>Bank of the Ozarks Inc.</t>
  </si>
  <si>
    <t>OZRK</t>
  </si>
  <si>
    <t>Plains All American Pipeline LP</t>
  </si>
  <si>
    <t>PAA</t>
  </si>
  <si>
    <t>Factset Research System Inc.</t>
  </si>
  <si>
    <t>FDS</t>
  </si>
  <si>
    <t>TC Pipelines LP</t>
  </si>
  <si>
    <t>TCLP</t>
  </si>
  <si>
    <t>J.M. Smucker Co.</t>
  </si>
  <si>
    <t>SJM</t>
  </si>
  <si>
    <t>National Bankshares</t>
  </si>
  <si>
    <t>NKSH</t>
  </si>
  <si>
    <t>Casey's General Stores Inc.</t>
  </si>
  <si>
    <t>CASY</t>
  </si>
  <si>
    <t>Energy Transfer Partners L P</t>
  </si>
  <si>
    <t>ETP</t>
  </si>
  <si>
    <t>CARBO Ceramics</t>
  </si>
  <si>
    <t>CRR</t>
  </si>
  <si>
    <t>Shenandoah Telecommunications</t>
  </si>
  <si>
    <t>SHEN</t>
  </si>
  <si>
    <t>Valmont Industries</t>
  </si>
  <si>
    <t>VMI</t>
  </si>
  <si>
    <t>Oil-Dri Corp. of America</t>
  </si>
  <si>
    <t>ODC</t>
  </si>
  <si>
    <t>Dentsply International Inc.</t>
  </si>
  <si>
    <t>XRAY</t>
  </si>
  <si>
    <t>Corrected Questar Corp. dividend amounts per latest increase, web site info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</si>
  <si>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</si>
  <si>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</si>
  <si>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</si>
  <si>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</si>
  <si>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</si>
  <si>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</si>
  <si>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</si>
  <si>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</si>
  <si>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</si>
  <si>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</si>
  <si>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</si>
  <si>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</si>
  <si>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</si>
  <si>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</si>
  <si>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</si>
  <si>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</si>
  <si>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</si>
  <si>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</si>
  <si>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</si>
  <si>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</si>
  <si>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Essex Property Trust</t>
  </si>
  <si>
    <t>ESS</t>
  </si>
  <si>
    <t>General Dynamics</t>
  </si>
  <si>
    <t>GD</t>
  </si>
  <si>
    <t>Jack Henry &amp; Associates</t>
  </si>
  <si>
    <t>JKHY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</si>
  <si>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</si>
  <si>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</si>
  <si>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</si>
  <si>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</si>
  <si>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</si>
  <si>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</si>
  <si>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</si>
  <si>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</si>
  <si>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</si>
  <si>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</si>
  <si>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</si>
  <si>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</si>
  <si>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Roper Industries Inc.</t>
  </si>
  <si>
    <t>ROP</t>
  </si>
  <si>
    <t>Ross Stores Inc.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</si>
  <si>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</si>
  <si>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</si>
  <si>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</si>
  <si>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</si>
  <si>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</si>
  <si>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</si>
  <si>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</si>
  <si>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Tanger Factory Outlet Centers</t>
  </si>
  <si>
    <t>SKT</t>
  </si>
  <si>
    <t>Washington Trust Bancorp</t>
  </si>
  <si>
    <t>WASH</t>
  </si>
  <si>
    <t>West Pharmaceutical Services</t>
  </si>
  <si>
    <t>WST</t>
  </si>
  <si>
    <t>Westamerica Bancorp</t>
  </si>
  <si>
    <t>WABC</t>
  </si>
  <si>
    <t>John Wiley &amp; Sons Inc.</t>
  </si>
  <si>
    <t>JW-A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</si>
  <si>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</si>
  <si>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</si>
  <si>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</si>
  <si>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</si>
  <si>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</si>
  <si>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</si>
  <si>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</si>
  <si>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</si>
  <si>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</si>
  <si>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</si>
  <si>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</si>
  <si>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</si>
  <si>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</si>
  <si>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</si>
  <si>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</si>
  <si>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</si>
  <si>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</si>
  <si>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</si>
  <si>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Franklin Electric Co.</t>
  </si>
  <si>
    <t>FELE</t>
  </si>
  <si>
    <t>Added Franklin Electric (17 years) and Urstadt Biddle Properties (16)</t>
  </si>
  <si>
    <t>CNOOC Ltd.</t>
  </si>
  <si>
    <t>CEO</t>
  </si>
  <si>
    <t>Changed notation on Rohm and Haas (Acquisition by Dow Chemical in question)</t>
  </si>
  <si>
    <t>Company</t>
  </si>
  <si>
    <t>Symbol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</si>
  <si>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</si>
  <si>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</si>
  <si>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</si>
  <si>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</si>
  <si>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</si>
  <si>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</si>
  <si>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</si>
  <si>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</si>
  <si>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Moved NACCO Industries from Contenders tab to Champions list (25 years)</t>
  </si>
  <si>
    <t>Class A and B</t>
  </si>
  <si>
    <t>Machinery/Consumer</t>
  </si>
  <si>
    <t>Expeditors International</t>
  </si>
  <si>
    <t>EXPD</t>
  </si>
  <si>
    <t>PBCT</t>
  </si>
  <si>
    <t>People's United Financial</t>
  </si>
  <si>
    <t>Added People's United Financial to Contenders tab (16 years)</t>
  </si>
  <si>
    <t>A/D*</t>
  </si>
  <si>
    <t>Alliance Financial Corp.</t>
  </si>
  <si>
    <t>ALNC</t>
  </si>
  <si>
    <t>G&amp;K Services Inc.</t>
  </si>
  <si>
    <t>GKSR</t>
  </si>
  <si>
    <t>being acq. by Buckeye Partners</t>
  </si>
  <si>
    <t>*A/D=Acceleration/Deceleration (5-year average increase divided by 10-year average increase)</t>
  </si>
  <si>
    <t>Added Acceleration/Deceleration Ratio and Averages to DivHistory tab</t>
  </si>
  <si>
    <t>3.37B</t>
  </si>
  <si>
    <t>1.21B</t>
  </si>
  <si>
    <t>4.69B</t>
  </si>
  <si>
    <t>4.25B</t>
  </si>
  <si>
    <t>3.14B</t>
  </si>
  <si>
    <t>1.95B</t>
  </si>
  <si>
    <t>3.24B</t>
  </si>
  <si>
    <t>3.13B</t>
  </si>
  <si>
    <t>3.28B</t>
  </si>
  <si>
    <t>1.08B</t>
  </si>
  <si>
    <t>2.55B</t>
  </si>
  <si>
    <t>% from</t>
  </si>
  <si>
    <t>Matthews International</t>
  </si>
  <si>
    <t>MATW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</si>
  <si>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</si>
  <si>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</si>
  <si>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</si>
  <si>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</si>
  <si>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</si>
  <si>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</si>
  <si>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</si>
  <si>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</si>
  <si>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</si>
  <si>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</si>
  <si>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Added ACE Limited to Contenders tab (18 years)</t>
  </si>
  <si>
    <t>Parker-Hannifin Corp.</t>
  </si>
  <si>
    <t>PH</t>
  </si>
  <si>
    <t>Genuine Parts Co.</t>
  </si>
  <si>
    <t>Procter &amp; Gamble Co.</t>
  </si>
  <si>
    <t>3M Company</t>
  </si>
  <si>
    <t>MMM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</si>
</sst>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  <numFmt numFmtId="167" formatCode="0.000"/>
    <numFmt numFmtId="168" formatCode="0.000000"/>
    <numFmt numFmtId="169" formatCode="0.00;[Red]0.00"/>
    <numFmt numFmtId="170" formatCode="0.0;[Red]0.0"/>
  </numFmts>
  <fonts count="29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7"/>
      <color indexed="48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5.75"/>
      <name val="Arial"/>
      <family val="0"/>
    </font>
    <font>
      <u val="single"/>
      <sz val="9"/>
      <name val="Arial"/>
      <family val="2"/>
    </font>
    <font>
      <sz val="9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11" fillId="0" borderId="6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6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9" xfId="0" applyFont="1" applyBorder="1" applyAlignment="1" quotePrefix="1">
      <alignment horizontal="center"/>
    </xf>
    <xf numFmtId="2" fontId="5" fillId="0" borderId="0" xfId="0" applyNumberFormat="1" applyFont="1" applyBorder="1" applyAlignment="1">
      <alignment/>
    </xf>
    <xf numFmtId="0" fontId="5" fillId="0" borderId="6" xfId="0" applyFont="1" applyBorder="1" applyAlignment="1" quotePrefix="1">
      <alignment horizontal="right"/>
    </xf>
    <xf numFmtId="1" fontId="5" fillId="0" borderId="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10" fillId="0" borderId="9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5" fillId="0" borderId="8" xfId="0" applyNumberFormat="1" applyFont="1" applyBorder="1" applyAlignment="1">
      <alignment/>
    </xf>
    <xf numFmtId="0" fontId="5" fillId="0" borderId="7" xfId="0" applyFont="1" applyBorder="1" applyAlignment="1" quotePrefix="1">
      <alignment horizontal="center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5" fontId="15" fillId="0" borderId="2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2" fontId="5" fillId="0" borderId="3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9" xfId="0" applyFont="1" applyBorder="1" applyAlignment="1">
      <alignment horizontal="left"/>
    </xf>
    <xf numFmtId="165" fontId="15" fillId="0" borderId="4" xfId="0" applyNumberFormat="1" applyFont="1" applyBorder="1" applyAlignment="1">
      <alignment horizontal="right"/>
    </xf>
    <xf numFmtId="165" fontId="15" fillId="0" borderId="8" xfId="0" applyNumberFormat="1" applyFont="1" applyBorder="1" applyAlignment="1">
      <alignment horizontal="right"/>
    </xf>
    <xf numFmtId="0" fontId="5" fillId="0" borderId="9" xfId="0" applyFont="1" applyBorder="1" applyAlignment="1" quotePrefix="1">
      <alignment horizontal="left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4" fontId="16" fillId="0" borderId="3" xfId="0" applyNumberFormat="1" applyFont="1" applyBorder="1" applyAlignment="1">
      <alignment/>
    </xf>
    <xf numFmtId="164" fontId="16" fillId="0" borderId="4" xfId="0" applyNumberFormat="1" applyFont="1" applyBorder="1" applyAlignment="1">
      <alignment/>
    </xf>
    <xf numFmtId="0" fontId="19" fillId="0" borderId="9" xfId="0" applyFont="1" applyBorder="1" applyAlignment="1" quotePrefix="1">
      <alignment horizontal="left"/>
    </xf>
    <xf numFmtId="164" fontId="16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 quotePrefix="1">
      <alignment horizontal="left"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 quotePrefix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 quotePrefix="1">
      <alignment horizontal="left"/>
    </xf>
    <xf numFmtId="0" fontId="5" fillId="0" borderId="15" xfId="0" applyFont="1" applyBorder="1" applyAlignment="1" quotePrefix="1">
      <alignment horizontal="center"/>
    </xf>
    <xf numFmtId="0" fontId="0" fillId="0" borderId="0" xfId="0" applyAlignment="1">
      <alignment horizontal="left"/>
    </xf>
    <xf numFmtId="165" fontId="20" fillId="0" borderId="0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165" fontId="5" fillId="0" borderId="10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0" fontId="21" fillId="0" borderId="0" xfId="0" applyFont="1" applyAlignment="1">
      <alignment/>
    </xf>
    <xf numFmtId="164" fontId="5" fillId="0" borderId="3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right"/>
    </xf>
    <xf numFmtId="2" fontId="5" fillId="0" borderId="5" xfId="0" applyNumberFormat="1" applyFont="1" applyBorder="1" applyAlignment="1" quotePrefix="1">
      <alignment horizontal="right"/>
    </xf>
    <xf numFmtId="164" fontId="5" fillId="0" borderId="5" xfId="0" applyNumberFormat="1" applyFont="1" applyBorder="1" applyAlignment="1" quotePrefix="1">
      <alignment horizontal="right"/>
    </xf>
    <xf numFmtId="0" fontId="5" fillId="0" borderId="3" xfId="0" applyFont="1" applyBorder="1" applyAlignment="1" quotePrefix="1">
      <alignment horizontal="left"/>
    </xf>
    <xf numFmtId="0" fontId="0" fillId="0" borderId="8" xfId="0" applyBorder="1" applyAlignment="1">
      <alignment/>
    </xf>
    <xf numFmtId="0" fontId="21" fillId="0" borderId="5" xfId="0" applyFont="1" applyBorder="1" applyAlignment="1">
      <alignment/>
    </xf>
    <xf numFmtId="0" fontId="21" fillId="0" borderId="9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21" fillId="0" borderId="1" xfId="0" applyFont="1" applyBorder="1" applyAlignment="1">
      <alignment/>
    </xf>
    <xf numFmtId="165" fontId="3" fillId="0" borderId="7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0" fontId="0" fillId="0" borderId="0" xfId="0" applyBorder="1" applyAlignment="1" quotePrefix="1">
      <alignment horizontal="left"/>
    </xf>
    <xf numFmtId="164" fontId="0" fillId="0" borderId="2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left"/>
    </xf>
    <xf numFmtId="2" fontId="15" fillId="0" borderId="3" xfId="0" applyNumberFormat="1" applyFont="1" applyBorder="1" applyAlignment="1" quotePrefix="1">
      <alignment horizontal="right"/>
    </xf>
    <xf numFmtId="2" fontId="5" fillId="0" borderId="8" xfId="0" applyNumberFormat="1" applyFont="1" applyBorder="1" applyAlignment="1" quotePrefix="1">
      <alignment horizontal="right"/>
    </xf>
    <xf numFmtId="2" fontId="5" fillId="0" borderId="10" xfId="0" applyNumberFormat="1" applyFont="1" applyBorder="1" applyAlignment="1" quotePrefix="1">
      <alignment horizontal="right"/>
    </xf>
    <xf numFmtId="2" fontId="5" fillId="0" borderId="11" xfId="0" applyNumberFormat="1" applyFont="1" applyBorder="1" applyAlignment="1" quotePrefix="1">
      <alignment horizontal="right"/>
    </xf>
    <xf numFmtId="165" fontId="5" fillId="0" borderId="7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 quotePrefix="1">
      <alignment horizontal="right"/>
    </xf>
    <xf numFmtId="164" fontId="5" fillId="0" borderId="3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" fontId="5" fillId="0" borderId="11" xfId="0" applyNumberFormat="1" applyFont="1" applyBorder="1" applyAlignment="1">
      <alignment/>
    </xf>
    <xf numFmtId="0" fontId="5" fillId="0" borderId="9" xfId="0" applyFont="1" applyBorder="1" applyAlignment="1">
      <alignment/>
    </xf>
    <xf numFmtId="165" fontId="5" fillId="0" borderId="8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8" xfId="0" applyNumberFormat="1" applyFont="1" applyBorder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5" fillId="0" borderId="10" xfId="0" applyNumberFormat="1" applyFont="1" applyBorder="1" applyAlignment="1" quotePrefix="1">
      <alignment horizontal="right"/>
    </xf>
    <xf numFmtId="2" fontId="15" fillId="0" borderId="5" xfId="0" applyNumberFormat="1" applyFont="1" applyBorder="1" applyAlignment="1" quotePrefix="1">
      <alignment horizontal="right"/>
    </xf>
    <xf numFmtId="164" fontId="16" fillId="0" borderId="5" xfId="0" applyNumberFormat="1" applyFont="1" applyBorder="1" applyAlignment="1">
      <alignment/>
    </xf>
    <xf numFmtId="167" fontId="5" fillId="0" borderId="4" xfId="0" applyNumberFormat="1" applyFont="1" applyBorder="1" applyAlignment="1">
      <alignment horizontal="right"/>
    </xf>
    <xf numFmtId="166" fontId="5" fillId="0" borderId="7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5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167" fontId="5" fillId="0" borderId="14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0" fontId="12" fillId="0" borderId="6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 quotePrefix="1">
      <alignment horizontal="left"/>
    </xf>
    <xf numFmtId="0" fontId="20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164" fontId="5" fillId="0" borderId="11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5" fontId="20" fillId="0" borderId="3" xfId="0" applyNumberFormat="1" applyFont="1" applyBorder="1" applyAlignment="1">
      <alignment horizontal="center"/>
    </xf>
    <xf numFmtId="0" fontId="5" fillId="0" borderId="8" xfId="0" applyFont="1" applyBorder="1" applyAlignment="1" quotePrefix="1">
      <alignment horizontal="left"/>
    </xf>
    <xf numFmtId="0" fontId="20" fillId="0" borderId="3" xfId="0" applyFont="1" applyBorder="1" applyAlignment="1">
      <alignment/>
    </xf>
    <xf numFmtId="2" fontId="15" fillId="0" borderId="11" xfId="0" applyNumberFormat="1" applyFont="1" applyBorder="1" applyAlignment="1">
      <alignment/>
    </xf>
    <xf numFmtId="165" fontId="15" fillId="0" borderId="5" xfId="0" applyNumberFormat="1" applyFont="1" applyBorder="1" applyAlignment="1">
      <alignment horizontal="right"/>
    </xf>
    <xf numFmtId="0" fontId="5" fillId="0" borderId="7" xfId="0" applyFont="1" applyBorder="1" applyAlignment="1" quotePrefix="1">
      <alignment horizontal="left"/>
    </xf>
    <xf numFmtId="2" fontId="5" fillId="0" borderId="7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 quotePrefix="1">
      <alignment horizontal="right"/>
    </xf>
    <xf numFmtId="0" fontId="5" fillId="0" borderId="4" xfId="0" applyFont="1" applyBorder="1" applyAlignment="1" quotePrefix="1">
      <alignment horizontal="center"/>
    </xf>
    <xf numFmtId="165" fontId="15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5" fontId="5" fillId="0" borderId="9" xfId="0" applyNumberFormat="1" applyFont="1" applyBorder="1" applyAlignment="1">
      <alignment horizontal="left"/>
    </xf>
    <xf numFmtId="0" fontId="5" fillId="0" borderId="5" xfId="0" applyFont="1" applyBorder="1" applyAlignment="1" quotePrefix="1">
      <alignment horizontal="left"/>
    </xf>
    <xf numFmtId="0" fontId="5" fillId="0" borderId="7" xfId="0" applyFont="1" applyBorder="1" applyAlignment="1" quotePrefix="1">
      <alignment/>
    </xf>
    <xf numFmtId="164" fontId="5" fillId="0" borderId="3" xfId="0" applyNumberFormat="1" applyFont="1" applyBorder="1" applyAlignment="1">
      <alignment horizontal="right"/>
    </xf>
    <xf numFmtId="2" fontId="15" fillId="0" borderId="2" xfId="0" applyNumberFormat="1" applyFont="1" applyBorder="1" applyAlignment="1" quotePrefix="1">
      <alignment horizontal="righ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5" fillId="0" borderId="7" xfId="0" applyFont="1" applyBorder="1" applyAlignment="1">
      <alignment horizontal="left"/>
    </xf>
    <xf numFmtId="0" fontId="15" fillId="0" borderId="3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0" fontId="3" fillId="0" borderId="9" xfId="0" applyFont="1" applyBorder="1" applyAlignment="1" quotePrefix="1">
      <alignment horizontal="left"/>
    </xf>
    <xf numFmtId="0" fontId="14" fillId="0" borderId="4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2" fontId="5" fillId="0" borderId="9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2" fontId="3" fillId="0" borderId="9" xfId="0" applyNumberFormat="1" applyFont="1" applyBorder="1" applyAlignment="1">
      <alignment horizontal="right"/>
    </xf>
    <xf numFmtId="2" fontId="22" fillId="0" borderId="2" xfId="0" applyNumberFormat="1" applyFont="1" applyBorder="1" applyAlignment="1">
      <alignment horizontal="right"/>
    </xf>
    <xf numFmtId="166" fontId="20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4" xfId="0" applyFont="1" applyBorder="1" applyAlignment="1" quotePrefix="1">
      <alignment horizontal="center"/>
    </xf>
    <xf numFmtId="0" fontId="22" fillId="0" borderId="5" xfId="0" applyFont="1" applyBorder="1" applyAlignment="1" quotePrefix="1">
      <alignment horizontal="center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2" fillId="0" borderId="9" xfId="0" applyNumberFormat="1" applyFont="1" applyBorder="1" applyAlignment="1">
      <alignment horizontal="right"/>
    </xf>
    <xf numFmtId="2" fontId="22" fillId="0" borderId="3" xfId="0" applyNumberFormat="1" applyFont="1" applyBorder="1" applyAlignment="1">
      <alignment horizontal="right"/>
    </xf>
    <xf numFmtId="2" fontId="22" fillId="0" borderId="6" xfId="0" applyNumberFormat="1" applyFont="1" applyBorder="1" applyAlignment="1">
      <alignment horizontal="right"/>
    </xf>
    <xf numFmtId="2" fontId="22" fillId="0" borderId="1" xfId="0" applyNumberFormat="1" applyFont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2" fillId="0" borderId="10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0" fontId="21" fillId="0" borderId="9" xfId="0" applyFont="1" applyBorder="1" applyAlignment="1">
      <alignment/>
    </xf>
    <xf numFmtId="0" fontId="21" fillId="0" borderId="9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1" fillId="0" borderId="3" xfId="0" applyFont="1" applyBorder="1" applyAlignment="1">
      <alignment/>
    </xf>
    <xf numFmtId="0" fontId="23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22" fillId="0" borderId="5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2" fontId="22" fillId="0" borderId="8" xfId="0" applyNumberFormat="1" applyFont="1" applyBorder="1" applyAlignment="1">
      <alignment horizontal="right"/>
    </xf>
    <xf numFmtId="2" fontId="22" fillId="0" borderId="7" xfId="0" applyNumberFormat="1" applyFont="1" applyBorder="1" applyAlignment="1">
      <alignment horizontal="right"/>
    </xf>
    <xf numFmtId="2" fontId="22" fillId="0" borderId="4" xfId="0" applyNumberFormat="1" applyFont="1" applyBorder="1" applyAlignment="1">
      <alignment horizontal="right"/>
    </xf>
    <xf numFmtId="2" fontId="22" fillId="0" borderId="5" xfId="0" applyNumberFormat="1" applyFont="1" applyBorder="1" applyAlignment="1">
      <alignment horizontal="right"/>
    </xf>
    <xf numFmtId="0" fontId="22" fillId="0" borderId="5" xfId="0" applyFont="1" applyBorder="1" applyAlignment="1">
      <alignment horizontal="right"/>
    </xf>
    <xf numFmtId="166" fontId="20" fillId="0" borderId="4" xfId="0" applyNumberFormat="1" applyFont="1" applyBorder="1" applyAlignment="1">
      <alignment/>
    </xf>
    <xf numFmtId="169" fontId="5" fillId="0" borderId="3" xfId="0" applyNumberFormat="1" applyFont="1" applyBorder="1" applyAlignment="1">
      <alignment horizontal="right"/>
    </xf>
    <xf numFmtId="169" fontId="5" fillId="0" borderId="5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170" fontId="15" fillId="0" borderId="3" xfId="0" applyNumberFormat="1" applyFont="1" applyBorder="1" applyAlignment="1">
      <alignment/>
    </xf>
    <xf numFmtId="170" fontId="15" fillId="0" borderId="5" xfId="0" applyNumberFormat="1" applyFont="1" applyBorder="1" applyAlignment="1">
      <alignment/>
    </xf>
    <xf numFmtId="170" fontId="15" fillId="0" borderId="1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3" xfId="20" applyBorder="1" applyAlignment="1">
      <alignment/>
    </xf>
    <xf numFmtId="2" fontId="24" fillId="0" borderId="4" xfId="0" applyNumberFormat="1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2" fontId="24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24" fillId="0" borderId="7" xfId="0" applyNumberFormat="1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69" fontId="5" fillId="0" borderId="13" xfId="0" applyNumberFormat="1" applyFont="1" applyBorder="1" applyAlignment="1">
      <alignment/>
    </xf>
    <xf numFmtId="170" fontId="5" fillId="0" borderId="13" xfId="0" applyNumberFormat="1" applyFont="1" applyBorder="1" applyAlignment="1">
      <alignment/>
    </xf>
    <xf numFmtId="0" fontId="22" fillId="0" borderId="2" xfId="0" applyFont="1" applyBorder="1" applyAlignment="1" quotePrefix="1">
      <alignment horizontal="center"/>
    </xf>
    <xf numFmtId="0" fontId="22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left"/>
    </xf>
    <xf numFmtId="2" fontId="15" fillId="0" borderId="1" xfId="0" applyNumberFormat="1" applyFont="1" applyBorder="1" applyAlignment="1" quotePrefix="1">
      <alignment horizontal="right"/>
    </xf>
    <xf numFmtId="165" fontId="5" fillId="0" borderId="8" xfId="0" applyNumberFormat="1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2" fontId="5" fillId="0" borderId="0" xfId="0" applyNumberFormat="1" applyFont="1" applyBorder="1" applyAlignment="1" quotePrefix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 quotePrefix="1">
      <alignment horizontal="center"/>
    </xf>
    <xf numFmtId="2" fontId="22" fillId="0" borderId="4" xfId="0" applyNumberFormat="1" applyFont="1" applyBorder="1" applyAlignment="1">
      <alignment/>
    </xf>
    <xf numFmtId="2" fontId="22" fillId="0" borderId="5" xfId="0" applyNumberFormat="1" applyFont="1" applyBorder="1" applyAlignment="1" quotePrefix="1">
      <alignment horizontal="right"/>
    </xf>
    <xf numFmtId="2" fontId="22" fillId="0" borderId="3" xfId="0" applyNumberFormat="1" applyFont="1" applyBorder="1" applyAlignment="1" quotePrefix="1">
      <alignment horizontal="right"/>
    </xf>
    <xf numFmtId="2" fontId="22" fillId="0" borderId="3" xfId="0" applyNumberFormat="1" applyFont="1" applyBorder="1" applyAlignment="1">
      <alignment/>
    </xf>
    <xf numFmtId="2" fontId="22" fillId="0" borderId="1" xfId="0" applyNumberFormat="1" applyFont="1" applyBorder="1" applyAlignment="1">
      <alignment/>
    </xf>
    <xf numFmtId="2" fontId="22" fillId="0" borderId="5" xfId="0" applyNumberFormat="1" applyFont="1" applyBorder="1" applyAlignment="1">
      <alignment/>
    </xf>
    <xf numFmtId="2" fontId="22" fillId="0" borderId="1" xfId="0" applyNumberFormat="1" applyFont="1" applyBorder="1" applyAlignment="1" quotePrefix="1">
      <alignment horizontal="right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 quotePrefix="1">
      <alignment horizontal="right"/>
    </xf>
    <xf numFmtId="2" fontId="22" fillId="0" borderId="2" xfId="0" applyNumberFormat="1" applyFont="1" applyBorder="1" applyAlignment="1">
      <alignment/>
    </xf>
    <xf numFmtId="2" fontId="22" fillId="0" borderId="2" xfId="0" applyNumberFormat="1" applyFont="1" applyBorder="1" applyAlignment="1" quotePrefix="1">
      <alignment horizontal="right"/>
    </xf>
    <xf numFmtId="2" fontId="22" fillId="0" borderId="4" xfId="0" applyNumberFormat="1" applyFont="1" applyBorder="1" applyAlignment="1" quotePrefix="1">
      <alignment horizontal="right"/>
    </xf>
    <xf numFmtId="2" fontId="22" fillId="0" borderId="8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5" fillId="0" borderId="0" xfId="0" applyFont="1" applyBorder="1" applyAlignment="1" quotePrefix="1">
      <alignment horizontal="left"/>
    </xf>
    <xf numFmtId="166" fontId="5" fillId="0" borderId="5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1" fontId="5" fillId="2" borderId="8" xfId="0" applyNumberFormat="1" applyFont="1" applyFill="1" applyBorder="1" applyAlignment="1">
      <alignment/>
    </xf>
    <xf numFmtId="1" fontId="5" fillId="0" borderId="8" xfId="0" applyNumberFormat="1" applyFont="1" applyBorder="1" applyAlignment="1">
      <alignment/>
    </xf>
    <xf numFmtId="2" fontId="5" fillId="2" borderId="0" xfId="0" applyNumberFormat="1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left"/>
    </xf>
    <xf numFmtId="1" fontId="5" fillId="2" borderId="7" xfId="0" applyNumberFormat="1" applyFont="1" applyFill="1" applyBorder="1" applyAlignment="1">
      <alignment/>
    </xf>
    <xf numFmtId="166" fontId="5" fillId="2" borderId="5" xfId="0" applyNumberFormat="1" applyFont="1" applyFill="1" applyBorder="1" applyAlignment="1">
      <alignment/>
    </xf>
    <xf numFmtId="1" fontId="5" fillId="2" borderId="9" xfId="0" applyNumberFormat="1" applyFont="1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1" fontId="5" fillId="0" borderId="9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166" fontId="0" fillId="0" borderId="1" xfId="0" applyNumberFormat="1" applyBorder="1" applyAlignment="1">
      <alignment/>
    </xf>
    <xf numFmtId="2" fontId="5" fillId="2" borderId="4" xfId="0" applyNumberFormat="1" applyFont="1" applyFill="1" applyBorder="1" applyAlignment="1">
      <alignment/>
    </xf>
    <xf numFmtId="2" fontId="5" fillId="0" borderId="5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49" fontId="5" fillId="2" borderId="8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27" fillId="0" borderId="0" xfId="0" applyFont="1" applyBorder="1" applyAlignment="1" quotePrefix="1">
      <alignment horizontal="right"/>
    </xf>
    <xf numFmtId="0" fontId="5" fillId="0" borderId="11" xfId="0" applyFont="1" applyBorder="1" applyAlignment="1" quotePrefix="1">
      <alignment horizontal="left"/>
    </xf>
    <xf numFmtId="164" fontId="5" fillId="0" borderId="2" xfId="0" applyNumberFormat="1" applyFont="1" applyBorder="1" applyAlignment="1" quotePrefix="1">
      <alignment horizontal="right"/>
    </xf>
    <xf numFmtId="2" fontId="15" fillId="0" borderId="11" xfId="0" applyNumberFormat="1" applyFont="1" applyBorder="1" applyAlignment="1" quotePrefix="1">
      <alignment horizontal="right"/>
    </xf>
    <xf numFmtId="165" fontId="20" fillId="0" borderId="2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14" fillId="0" borderId="2" xfId="0" applyFont="1" applyBorder="1" applyAlignment="1" quotePrefix="1">
      <alignment horizontal="left"/>
    </xf>
    <xf numFmtId="0" fontId="14" fillId="0" borderId="4" xfId="0" applyFont="1" applyBorder="1" applyAlignment="1">
      <alignment/>
    </xf>
    <xf numFmtId="0" fontId="5" fillId="0" borderId="0" xfId="0" applyFont="1" applyBorder="1" applyAlignment="1" quotePrefix="1">
      <alignment/>
    </xf>
    <xf numFmtId="2" fontId="3" fillId="0" borderId="6" xfId="0" applyNumberFormat="1" applyFont="1" applyBorder="1" applyAlignment="1">
      <alignment horizontal="right"/>
    </xf>
    <xf numFmtId="0" fontId="15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15" fillId="0" borderId="10" xfId="0" applyNumberFormat="1" applyFont="1" applyBorder="1" applyAlignment="1" quotePrefix="1">
      <alignment horizontal="right"/>
    </xf>
    <xf numFmtId="2" fontId="15" fillId="0" borderId="8" xfId="0" applyNumberFormat="1" applyFont="1" applyBorder="1" applyAlignment="1" quotePrefix="1">
      <alignment horizontal="right"/>
    </xf>
    <xf numFmtId="2" fontId="15" fillId="0" borderId="5" xfId="0" applyNumberFormat="1" applyFont="1" applyBorder="1" applyAlignment="1">
      <alignment horizontal="right"/>
    </xf>
    <xf numFmtId="2" fontId="15" fillId="0" borderId="3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" xfId="0" applyNumberFormat="1" applyBorder="1" applyAlignment="1">
      <alignment/>
    </xf>
    <xf numFmtId="169" fontId="3" fillId="0" borderId="3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/>
    </xf>
    <xf numFmtId="0" fontId="28" fillId="0" borderId="5" xfId="0" applyFont="1" applyBorder="1" applyAlignment="1" quotePrefix="1">
      <alignment horizontal="left"/>
    </xf>
    <xf numFmtId="165" fontId="28" fillId="0" borderId="8" xfId="0" applyNumberFormat="1" applyFont="1" applyBorder="1" applyAlignment="1">
      <alignment horizontal="right"/>
    </xf>
    <xf numFmtId="165" fontId="28" fillId="0" borderId="4" xfId="0" applyNumberFormat="1" applyFont="1" applyBorder="1" applyAlignment="1">
      <alignment horizontal="right"/>
    </xf>
    <xf numFmtId="0" fontId="28" fillId="0" borderId="3" xfId="0" applyFont="1" applyBorder="1" applyAlignment="1">
      <alignment/>
    </xf>
    <xf numFmtId="164" fontId="28" fillId="0" borderId="10" xfId="0" applyNumberFormat="1" applyFont="1" applyBorder="1" applyAlignment="1">
      <alignment horizontal="right"/>
    </xf>
    <xf numFmtId="164" fontId="28" fillId="0" borderId="3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2" fontId="22" fillId="0" borderId="12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left"/>
    </xf>
    <xf numFmtId="165" fontId="5" fillId="0" borderId="15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22" fillId="0" borderId="15" xfId="0" applyNumberFormat="1" applyFont="1" applyBorder="1" applyAlignment="1">
      <alignment horizontal="right"/>
    </xf>
    <xf numFmtId="2" fontId="22" fillId="0" borderId="14" xfId="0" applyNumberFormat="1" applyFont="1" applyBorder="1" applyAlignment="1">
      <alignment horizontal="right"/>
    </xf>
    <xf numFmtId="2" fontId="22" fillId="0" borderId="13" xfId="0" applyNumberFormat="1" applyFont="1" applyBorder="1" applyAlignment="1">
      <alignment horizontal="right"/>
    </xf>
    <xf numFmtId="169" fontId="5" fillId="0" borderId="13" xfId="0" applyNumberFormat="1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166" fontId="20" fillId="0" borderId="14" xfId="0" applyNumberFormat="1" applyFont="1" applyBorder="1" applyAlignment="1">
      <alignment/>
    </xf>
    <xf numFmtId="170" fontId="1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Summary!$B$5:$B$37</c:f>
              <c:strCache/>
            </c:strRef>
          </c:cat>
          <c:val>
            <c:numRef>
              <c:f>Summary!$D$5:$D$37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Summary!$B$5:$B$37</c:f>
              <c:strCache/>
            </c:strRef>
          </c:cat>
          <c:val>
            <c:numRef>
              <c:f>Summary!$K$5:$K$37</c:f>
              <c:numCache/>
            </c:numRef>
          </c:val>
          <c:smooth val="0"/>
        </c:ser>
        <c:axId val="44413307"/>
        <c:axId val="64175444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Summary!$B$5:$B$37</c:f>
              <c:strCache/>
            </c:strRef>
          </c:cat>
          <c:val>
            <c:numRef>
              <c:f>Summary!$E$5:$E$37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Summary!$B$5:$B$37</c:f>
              <c:strCache/>
            </c:strRef>
          </c:cat>
          <c:val>
            <c:numRef>
              <c:f>Summary!$L$5:$L$37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0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Summary!$B$4:$B$37</c:f>
              <c:strCache/>
            </c:strRef>
          </c:cat>
          <c:val>
            <c:numRef>
              <c:f>Summary!$F$4:$F$37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Summary!$B$4:$B$37</c:f>
              <c:strCache/>
            </c:strRef>
          </c:cat>
          <c:val>
            <c:numRef>
              <c:f>Summary!$M$4:$M$37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9020559"/>
        <c:axId val="14076168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0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Summary!$B$4:$B$37</c:f>
              <c:strCache/>
            </c:strRef>
          </c:cat>
          <c:val>
            <c:numRef>
              <c:f>Summary!$A$4:$A$37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Summary!$B$4:$B$37</c:f>
              <c:strCache/>
            </c:strRef>
          </c:cat>
          <c:val>
            <c:numRef>
              <c:f>Summary!$H$4:$H$37</c:f>
              <c:numCache/>
            </c:numRef>
          </c:val>
          <c:smooth val="0"/>
        </c:ser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7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38</xdr:row>
      <xdr:rowOff>0</xdr:rowOff>
    </xdr:from>
    <xdr:to>
      <xdr:col>14</xdr:col>
      <xdr:colOff>628650</xdr:colOff>
      <xdr:row>55</xdr:row>
      <xdr:rowOff>142875</xdr:rowOff>
    </xdr:to>
    <xdr:graphicFrame>
      <xdr:nvGraphicFramePr>
        <xdr:cNvPr id="1" name="Chart 2"/>
        <xdr:cNvGraphicFramePr/>
      </xdr:nvGraphicFramePr>
      <xdr:xfrm>
        <a:off x="4076700" y="6153150"/>
        <a:ext cx="3943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56</xdr:row>
      <xdr:rowOff>38100</xdr:rowOff>
    </xdr:from>
    <xdr:to>
      <xdr:col>14</xdr:col>
      <xdr:colOff>609600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4076700" y="9105900"/>
        <a:ext cx="3924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56</xdr:row>
      <xdr:rowOff>47625</xdr:rowOff>
    </xdr:from>
    <xdr:to>
      <xdr:col>7</xdr:col>
      <xdr:colOff>333375</xdr:colOff>
      <xdr:row>73</xdr:row>
      <xdr:rowOff>123825</xdr:rowOff>
    </xdr:to>
    <xdr:graphicFrame>
      <xdr:nvGraphicFramePr>
        <xdr:cNvPr id="3" name="Chart 4"/>
        <xdr:cNvGraphicFramePr/>
      </xdr:nvGraphicFramePr>
      <xdr:xfrm>
        <a:off x="28575" y="9115425"/>
        <a:ext cx="40005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7</xdr:col>
      <xdr:colOff>333375</xdr:colOff>
      <xdr:row>55</xdr:row>
      <xdr:rowOff>142875</xdr:rowOff>
    </xdr:to>
    <xdr:graphicFrame>
      <xdr:nvGraphicFramePr>
        <xdr:cNvPr id="4" name="Chart 5"/>
        <xdr:cNvGraphicFramePr/>
      </xdr:nvGraphicFramePr>
      <xdr:xfrm>
        <a:off x="28575" y="6162675"/>
        <a:ext cx="400050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5.7109375" style="0" customWidth="1"/>
    <col min="13" max="15" width="8.00390625" style="0" customWidth="1"/>
    <col min="16" max="16" width="4.7109375" style="0" customWidth="1"/>
    <col min="17" max="17" width="12.7109375" style="0" customWidth="1"/>
    <col min="18" max="26" width="6.7109375" style="0" customWidth="1"/>
    <col min="27" max="27" width="8.7109375" style="0" customWidth="1"/>
    <col min="28" max="31" width="6.7109375" style="0" customWidth="1"/>
  </cols>
  <sheetData>
    <row r="1" spans="1:31" ht="12.75" customHeight="1">
      <c r="A1" s="372" t="s">
        <v>196</v>
      </c>
      <c r="B1" s="332"/>
      <c r="C1" s="106"/>
      <c r="D1" s="103"/>
      <c r="E1" s="103"/>
      <c r="F1" s="106" t="s">
        <v>686</v>
      </c>
      <c r="G1" s="103" t="s">
        <v>685</v>
      </c>
      <c r="H1" s="104"/>
      <c r="I1" s="104"/>
      <c r="J1" s="104"/>
      <c r="K1" s="102"/>
      <c r="L1" s="107"/>
      <c r="M1" s="102"/>
      <c r="N1" s="105" t="s">
        <v>408</v>
      </c>
      <c r="O1" s="108">
        <v>40451</v>
      </c>
      <c r="P1" s="21"/>
      <c r="Q1" s="1"/>
      <c r="R1" s="101" t="s">
        <v>206</v>
      </c>
      <c r="S1" s="143"/>
      <c r="T1" s="193"/>
      <c r="U1" s="282" t="s">
        <v>922</v>
      </c>
      <c r="V1" s="283"/>
      <c r="W1" s="283"/>
      <c r="X1" s="283"/>
      <c r="Y1" s="283"/>
      <c r="Z1" s="283"/>
      <c r="AA1" s="283"/>
      <c r="AB1" s="283"/>
      <c r="AC1" s="283"/>
      <c r="AD1" s="284"/>
      <c r="AE1" s="285"/>
    </row>
    <row r="2" spans="1:31" ht="9" customHeight="1">
      <c r="A2" s="138" t="s">
        <v>1256</v>
      </c>
      <c r="B2" s="5"/>
      <c r="C2" s="3"/>
      <c r="D2" s="5"/>
      <c r="E2" s="3"/>
      <c r="F2" s="6"/>
      <c r="G2" s="6"/>
      <c r="H2" s="6"/>
      <c r="I2" s="6"/>
      <c r="J2" s="100" t="s">
        <v>613</v>
      </c>
      <c r="K2" s="3"/>
      <c r="L2" s="19"/>
      <c r="M2" s="3"/>
      <c r="N2" s="19"/>
      <c r="O2" s="21"/>
      <c r="P2" s="22"/>
      <c r="Q2" s="1"/>
      <c r="R2" s="309"/>
      <c r="S2" s="310" t="s">
        <v>924</v>
      </c>
      <c r="T2" s="313" t="s">
        <v>127</v>
      </c>
      <c r="U2" s="223"/>
      <c r="V2" s="223"/>
      <c r="W2" s="223"/>
      <c r="X2" s="223"/>
      <c r="Y2" s="223"/>
      <c r="Z2" s="223"/>
      <c r="AA2" s="223"/>
      <c r="AB2" s="223"/>
      <c r="AC2" s="223"/>
      <c r="AD2" s="286"/>
      <c r="AE2" s="287"/>
    </row>
    <row r="3" spans="1:31" ht="9" customHeight="1">
      <c r="A3" s="278"/>
      <c r="B3" s="333"/>
      <c r="C3" s="3"/>
      <c r="D3" s="5"/>
      <c r="E3" s="3"/>
      <c r="F3" s="6"/>
      <c r="G3" s="6"/>
      <c r="H3" s="6"/>
      <c r="I3" s="6"/>
      <c r="J3" s="23" t="s">
        <v>504</v>
      </c>
      <c r="K3" s="4"/>
      <c r="L3" s="4"/>
      <c r="M3" s="4"/>
      <c r="N3" s="4"/>
      <c r="O3" s="4"/>
      <c r="P3" s="2"/>
      <c r="Q3" s="1"/>
      <c r="R3" s="309"/>
      <c r="S3" s="314"/>
      <c r="T3" s="313" t="s">
        <v>925</v>
      </c>
      <c r="U3" s="311"/>
      <c r="V3" s="311"/>
      <c r="W3" s="311"/>
      <c r="X3" s="311"/>
      <c r="Y3" s="311"/>
      <c r="Z3" s="311"/>
      <c r="AA3" s="311"/>
      <c r="AB3" s="311"/>
      <c r="AC3" s="311"/>
      <c r="AD3" s="164"/>
      <c r="AE3" s="312"/>
    </row>
    <row r="4" spans="1:31" ht="12.75">
      <c r="A4" s="277" t="s">
        <v>1257</v>
      </c>
      <c r="B4" s="2"/>
      <c r="C4" s="4"/>
      <c r="D4" s="7"/>
      <c r="E4" s="223"/>
      <c r="F4" s="3"/>
      <c r="G4" s="3"/>
      <c r="H4" s="1"/>
      <c r="I4" s="1"/>
      <c r="J4" s="74" t="s">
        <v>409</v>
      </c>
      <c r="K4" s="75"/>
      <c r="L4" s="75"/>
      <c r="M4" s="75"/>
      <c r="N4" s="75"/>
      <c r="O4" s="76"/>
      <c r="P4" s="39"/>
      <c r="Q4" s="9"/>
      <c r="R4" s="315" t="s">
        <v>923</v>
      </c>
      <c r="S4" s="1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10"/>
      <c r="AE4" s="48"/>
    </row>
    <row r="5" spans="1:31" ht="12.75">
      <c r="A5" s="30"/>
      <c r="B5" s="17"/>
      <c r="C5" s="17"/>
      <c r="D5" s="28" t="s">
        <v>616</v>
      </c>
      <c r="E5" s="28"/>
      <c r="F5" s="90" t="s">
        <v>621</v>
      </c>
      <c r="G5" s="27"/>
      <c r="H5" s="26">
        <v>40451</v>
      </c>
      <c r="I5" s="58"/>
      <c r="J5" s="49" t="s">
        <v>182</v>
      </c>
      <c r="K5" s="56"/>
      <c r="L5" s="77" t="s">
        <v>1715</v>
      </c>
      <c r="M5" s="10"/>
      <c r="N5" s="32" t="s">
        <v>1714</v>
      </c>
      <c r="O5" s="48"/>
      <c r="P5" s="48" t="s">
        <v>1412</v>
      </c>
      <c r="Q5" s="95"/>
      <c r="R5" s="57" t="s">
        <v>200</v>
      </c>
      <c r="S5" s="258" t="s">
        <v>199</v>
      </c>
      <c r="T5" s="305" t="s">
        <v>199</v>
      </c>
      <c r="U5" s="295" t="s">
        <v>379</v>
      </c>
      <c r="V5" s="296" t="s">
        <v>199</v>
      </c>
      <c r="W5" s="316" t="s">
        <v>126</v>
      </c>
      <c r="X5" s="295" t="s">
        <v>202</v>
      </c>
      <c r="Y5" s="296" t="s">
        <v>203</v>
      </c>
      <c r="Z5" s="73" t="s">
        <v>927</v>
      </c>
      <c r="AA5" s="316" t="s">
        <v>204</v>
      </c>
      <c r="AB5" s="297" t="s">
        <v>207</v>
      </c>
      <c r="AC5" s="298" t="s">
        <v>207</v>
      </c>
      <c r="AD5" s="255" t="s">
        <v>1744</v>
      </c>
      <c r="AE5" s="73" t="s">
        <v>1744</v>
      </c>
    </row>
    <row r="6" spans="1:31" ht="12.75" customHeight="1">
      <c r="A6" s="49" t="s">
        <v>1707</v>
      </c>
      <c r="B6" s="62" t="s">
        <v>1708</v>
      </c>
      <c r="C6" s="62" t="s">
        <v>415</v>
      </c>
      <c r="D6" s="222" t="s">
        <v>1455</v>
      </c>
      <c r="E6" s="29" t="s">
        <v>1456</v>
      </c>
      <c r="F6" s="25" t="s">
        <v>614</v>
      </c>
      <c r="G6" s="91" t="s">
        <v>615</v>
      </c>
      <c r="H6" s="62" t="s">
        <v>410</v>
      </c>
      <c r="I6" s="63" t="s">
        <v>411</v>
      </c>
      <c r="J6" s="61" t="s">
        <v>1709</v>
      </c>
      <c r="K6" s="78" t="s">
        <v>1710</v>
      </c>
      <c r="L6" s="78" t="s">
        <v>1716</v>
      </c>
      <c r="M6" s="70" t="s">
        <v>1711</v>
      </c>
      <c r="N6" s="79" t="s">
        <v>1712</v>
      </c>
      <c r="O6" s="71" t="s">
        <v>1713</v>
      </c>
      <c r="P6" s="80" t="s">
        <v>1413</v>
      </c>
      <c r="Q6" s="50" t="s">
        <v>184</v>
      </c>
      <c r="R6" s="92" t="s">
        <v>357</v>
      </c>
      <c r="S6" s="62" t="s">
        <v>198</v>
      </c>
      <c r="T6" s="306" t="s">
        <v>197</v>
      </c>
      <c r="U6" s="299" t="s">
        <v>201</v>
      </c>
      <c r="V6" s="348" t="s">
        <v>124</v>
      </c>
      <c r="W6" s="349" t="s">
        <v>125</v>
      </c>
      <c r="X6" s="299" t="s">
        <v>197</v>
      </c>
      <c r="Y6" s="294" t="s">
        <v>197</v>
      </c>
      <c r="Z6" s="63" t="s">
        <v>926</v>
      </c>
      <c r="AA6" s="300" t="s">
        <v>205</v>
      </c>
      <c r="AB6" s="294" t="s">
        <v>209</v>
      </c>
      <c r="AC6" s="300" t="s">
        <v>208</v>
      </c>
      <c r="AD6" s="62" t="s">
        <v>209</v>
      </c>
      <c r="AE6" s="63" t="s">
        <v>208</v>
      </c>
    </row>
    <row r="7" spans="1:31" ht="11.25" customHeight="1">
      <c r="A7" s="30" t="s">
        <v>1762</v>
      </c>
      <c r="B7" s="17" t="s">
        <v>1763</v>
      </c>
      <c r="C7" s="31" t="s">
        <v>416</v>
      </c>
      <c r="D7" s="226">
        <v>52</v>
      </c>
      <c r="E7" s="230">
        <v>9</v>
      </c>
      <c r="F7" s="59" t="s">
        <v>181</v>
      </c>
      <c r="G7" s="60" t="s">
        <v>181</v>
      </c>
      <c r="H7" s="321">
        <v>86.71</v>
      </c>
      <c r="I7" s="33">
        <f>((K7*4)/H7)*100</f>
        <v>2.4218659900818826</v>
      </c>
      <c r="J7" s="34">
        <v>0.51</v>
      </c>
      <c r="K7" s="34">
        <v>0.525</v>
      </c>
      <c r="L7" s="35">
        <f aca="true" t="shared" si="0" ref="L7:L28">((K7/J7)-1)*100</f>
        <v>2.941176470588247</v>
      </c>
      <c r="M7" s="36">
        <v>40226</v>
      </c>
      <c r="N7" s="37">
        <v>40228</v>
      </c>
      <c r="O7" s="38">
        <v>40249</v>
      </c>
      <c r="P7" s="38" t="s">
        <v>1417</v>
      </c>
      <c r="Q7" s="17"/>
      <c r="R7" s="288">
        <f>((K7*4)/T7)*100</f>
        <v>38.32116788321168</v>
      </c>
      <c r="S7" s="68">
        <f>H7/T7</f>
        <v>15.822992700729925</v>
      </c>
      <c r="T7" s="307">
        <v>5.48</v>
      </c>
      <c r="U7" s="301">
        <v>1.25</v>
      </c>
      <c r="V7" s="289">
        <v>2.45</v>
      </c>
      <c r="W7" s="302">
        <v>4.45</v>
      </c>
      <c r="X7" s="301">
        <v>5.8</v>
      </c>
      <c r="Y7" s="289">
        <v>6.33</v>
      </c>
      <c r="Z7" s="325">
        <f>(Y7/X7-1)*100</f>
        <v>9.137931034482772</v>
      </c>
      <c r="AA7" s="317" t="s">
        <v>992</v>
      </c>
      <c r="AB7" s="289">
        <v>68.96</v>
      </c>
      <c r="AC7" s="302">
        <v>90.52</v>
      </c>
      <c r="AD7" s="290">
        <f>((H7-AB7)/AB7)*100</f>
        <v>25.739559164733183</v>
      </c>
      <c r="AE7" s="328">
        <f>((H7-AC7)/AC7)*100</f>
        <v>-4.209014582412729</v>
      </c>
    </row>
    <row r="8" spans="1:31" ht="11.25" customHeight="1">
      <c r="A8" s="40" t="s">
        <v>61</v>
      </c>
      <c r="B8" s="10" t="s">
        <v>62</v>
      </c>
      <c r="C8" s="41" t="s">
        <v>419</v>
      </c>
      <c r="D8" s="227">
        <v>38</v>
      </c>
      <c r="E8" s="231">
        <v>51</v>
      </c>
      <c r="F8" s="59" t="s">
        <v>181</v>
      </c>
      <c r="G8" s="60" t="s">
        <v>181</v>
      </c>
      <c r="H8" s="289">
        <v>52.24</v>
      </c>
      <c r="I8" s="42">
        <f>((K8*4)/H8)*100</f>
        <v>3.3690658499234303</v>
      </c>
      <c r="J8" s="43">
        <v>0.4</v>
      </c>
      <c r="K8" s="43">
        <v>0.44</v>
      </c>
      <c r="L8" s="44">
        <f t="shared" si="0"/>
        <v>9.999999999999986</v>
      </c>
      <c r="M8" s="45">
        <v>40281</v>
      </c>
      <c r="N8" s="46">
        <v>40283</v>
      </c>
      <c r="O8" s="47">
        <v>40313</v>
      </c>
      <c r="P8" s="47" t="s">
        <v>1435</v>
      </c>
      <c r="Q8" s="10"/>
      <c r="R8" s="288">
        <f aca="true" t="shared" si="1" ref="R7:R102">((K8*4)/T8)*100</f>
        <v>51.61290322580645</v>
      </c>
      <c r="S8" s="68">
        <f aca="true" t="shared" si="2" ref="S7:S71">H8/T8</f>
        <v>15.319648093841643</v>
      </c>
      <c r="T8" s="307">
        <v>3.41</v>
      </c>
      <c r="U8" s="301">
        <v>1.29</v>
      </c>
      <c r="V8" s="289">
        <v>2.45</v>
      </c>
      <c r="W8" s="302">
        <v>4.07</v>
      </c>
      <c r="X8" s="301">
        <v>4.16</v>
      </c>
      <c r="Y8" s="289">
        <v>4.63</v>
      </c>
      <c r="Z8" s="325">
        <f aca="true" t="shared" si="3" ref="Z8:Z106">(Y8/X8-1)*100</f>
        <v>11.298076923076916</v>
      </c>
      <c r="AA8" s="317" t="s">
        <v>993</v>
      </c>
      <c r="AB8" s="289">
        <v>44.59</v>
      </c>
      <c r="AC8" s="302">
        <v>56.79</v>
      </c>
      <c r="AD8" s="290">
        <f aca="true" t="shared" si="4" ref="AD7:AD71">((H8-AB8)/AB8)*100</f>
        <v>17.15631307468042</v>
      </c>
      <c r="AE8" s="328">
        <f aca="true" t="shared" si="5" ref="AE7:AE71">((H8-AC8)/AC8)*100</f>
        <v>-8.011973939073776</v>
      </c>
    </row>
    <row r="9" spans="1:31" ht="11.25" customHeight="1">
      <c r="A9" s="40" t="s">
        <v>16</v>
      </c>
      <c r="B9" s="10" t="s">
        <v>17</v>
      </c>
      <c r="C9" s="41" t="s">
        <v>420</v>
      </c>
      <c r="D9" s="227">
        <v>43</v>
      </c>
      <c r="E9" s="231">
        <v>24</v>
      </c>
      <c r="F9" s="81" t="s">
        <v>617</v>
      </c>
      <c r="G9" s="72" t="s">
        <v>617</v>
      </c>
      <c r="H9" s="289">
        <v>21.59</v>
      </c>
      <c r="I9" s="42">
        <f aca="true" t="shared" si="6" ref="I9:I55">((K9*4)/H9)*100</f>
        <v>2.501157943492358</v>
      </c>
      <c r="J9" s="43">
        <v>0.13</v>
      </c>
      <c r="K9" s="43">
        <v>0.135</v>
      </c>
      <c r="L9" s="44">
        <f t="shared" si="0"/>
        <v>3.8461538461538547</v>
      </c>
      <c r="M9" s="45">
        <v>40183</v>
      </c>
      <c r="N9" s="46">
        <v>40185</v>
      </c>
      <c r="O9" s="47">
        <v>40210</v>
      </c>
      <c r="P9" s="47" t="s">
        <v>1431</v>
      </c>
      <c r="Q9" s="10"/>
      <c r="R9" s="288">
        <f>((K9*4)/T9)*100</f>
        <v>49.54128440366972</v>
      </c>
      <c r="S9" s="68">
        <f t="shared" si="2"/>
        <v>19.80733944954128</v>
      </c>
      <c r="T9" s="307">
        <v>1.09</v>
      </c>
      <c r="U9" s="301">
        <v>1.37</v>
      </c>
      <c r="V9" s="289">
        <v>0.33</v>
      </c>
      <c r="W9" s="302">
        <v>1.57</v>
      </c>
      <c r="X9" s="301">
        <v>1.34</v>
      </c>
      <c r="Y9" s="289">
        <v>1.49</v>
      </c>
      <c r="Z9" s="325">
        <f t="shared" si="3"/>
        <v>11.194029850746269</v>
      </c>
      <c r="AA9" s="317" t="s">
        <v>994</v>
      </c>
      <c r="AB9" s="289">
        <v>17.94</v>
      </c>
      <c r="AC9" s="302">
        <v>23</v>
      </c>
      <c r="AD9" s="290">
        <f t="shared" si="4"/>
        <v>20.345596432552945</v>
      </c>
      <c r="AE9" s="328">
        <f t="shared" si="5"/>
        <v>-6.130434782608696</v>
      </c>
    </row>
    <row r="10" spans="1:31" ht="11.25" customHeight="1">
      <c r="A10" s="40" t="s">
        <v>154</v>
      </c>
      <c r="B10" s="10" t="s">
        <v>155</v>
      </c>
      <c r="C10" s="41" t="s">
        <v>421</v>
      </c>
      <c r="D10" s="227">
        <v>28</v>
      </c>
      <c r="E10" s="231">
        <v>94</v>
      </c>
      <c r="F10" s="59" t="s">
        <v>181</v>
      </c>
      <c r="G10" s="60" t="s">
        <v>181</v>
      </c>
      <c r="H10" s="289">
        <v>51.71</v>
      </c>
      <c r="I10" s="42">
        <f>((K10*4)/H10)*100</f>
        <v>2.3206343067105006</v>
      </c>
      <c r="J10" s="43">
        <v>0.28</v>
      </c>
      <c r="K10" s="43">
        <v>0.3</v>
      </c>
      <c r="L10" s="44">
        <f t="shared" si="0"/>
        <v>7.14285714285714</v>
      </c>
      <c r="M10" s="45">
        <v>40497</v>
      </c>
      <c r="N10" s="46">
        <v>40499</v>
      </c>
      <c r="O10" s="47">
        <v>40513</v>
      </c>
      <c r="P10" s="47" t="s">
        <v>1423</v>
      </c>
      <c r="Q10" s="10"/>
      <c r="R10" s="288">
        <f t="shared" si="1"/>
        <v>30.848329048843187</v>
      </c>
      <c r="S10" s="68">
        <f t="shared" si="2"/>
        <v>13.29305912596401</v>
      </c>
      <c r="T10" s="307">
        <v>3.89</v>
      </c>
      <c r="U10" s="301">
        <v>0.78</v>
      </c>
      <c r="V10" s="289">
        <v>1.27</v>
      </c>
      <c r="W10" s="302">
        <v>2.42</v>
      </c>
      <c r="X10" s="301">
        <v>5.47</v>
      </c>
      <c r="Y10" s="289">
        <v>5.99</v>
      </c>
      <c r="Z10" s="325">
        <f>(Y10/X10-1)*100</f>
        <v>9.506398537477168</v>
      </c>
      <c r="AA10" s="317" t="s">
        <v>995</v>
      </c>
      <c r="AB10" s="289">
        <v>39.82</v>
      </c>
      <c r="AC10" s="302">
        <v>56.56</v>
      </c>
      <c r="AD10" s="290">
        <f t="shared" si="4"/>
        <v>29.859367152184834</v>
      </c>
      <c r="AE10" s="328">
        <f t="shared" si="5"/>
        <v>-8.574964639321077</v>
      </c>
    </row>
    <row r="11" spans="1:31" ht="11.25" customHeight="1">
      <c r="A11" s="49" t="s">
        <v>157</v>
      </c>
      <c r="B11" s="50" t="s">
        <v>158</v>
      </c>
      <c r="C11" s="51" t="s">
        <v>465</v>
      </c>
      <c r="D11" s="228">
        <v>28</v>
      </c>
      <c r="E11" s="231">
        <v>92</v>
      </c>
      <c r="F11" s="59" t="s">
        <v>156</v>
      </c>
      <c r="G11" s="60" t="s">
        <v>156</v>
      </c>
      <c r="H11" s="292">
        <v>82.82</v>
      </c>
      <c r="I11" s="52">
        <f>((K11*4)/H11)*100</f>
        <v>2.3665781212267567</v>
      </c>
      <c r="J11" s="53">
        <v>0.45</v>
      </c>
      <c r="K11" s="53">
        <v>0.49</v>
      </c>
      <c r="L11" s="54">
        <f t="shared" si="0"/>
        <v>8.888888888888879</v>
      </c>
      <c r="M11" s="64">
        <v>40267</v>
      </c>
      <c r="N11" s="65">
        <v>40269</v>
      </c>
      <c r="O11" s="55">
        <v>40308</v>
      </c>
      <c r="P11" s="55" t="s">
        <v>1445</v>
      </c>
      <c r="Q11" s="50"/>
      <c r="R11" s="288">
        <f t="shared" si="1"/>
        <v>42.42424242424242</v>
      </c>
      <c r="S11" s="68">
        <f t="shared" si="2"/>
        <v>17.926406926406923</v>
      </c>
      <c r="T11" s="307">
        <v>4.62</v>
      </c>
      <c r="U11" s="301">
        <v>1.59</v>
      </c>
      <c r="V11" s="289">
        <v>2</v>
      </c>
      <c r="W11" s="302">
        <v>3.37</v>
      </c>
      <c r="X11" s="301">
        <v>4.99</v>
      </c>
      <c r="Y11" s="289">
        <v>5.58</v>
      </c>
      <c r="Z11" s="325">
        <f t="shared" si="3"/>
        <v>11.823647294589179</v>
      </c>
      <c r="AA11" s="317" t="s">
        <v>996</v>
      </c>
      <c r="AB11" s="289">
        <v>64.13</v>
      </c>
      <c r="AC11" s="302">
        <v>85.44</v>
      </c>
      <c r="AD11" s="290">
        <f t="shared" si="4"/>
        <v>29.143926399501012</v>
      </c>
      <c r="AE11" s="328">
        <f t="shared" si="5"/>
        <v>-3.066479400749069</v>
      </c>
    </row>
    <row r="12" spans="1:31" ht="11.25" customHeight="1">
      <c r="A12" s="30" t="s">
        <v>972</v>
      </c>
      <c r="B12" s="17" t="s">
        <v>973</v>
      </c>
      <c r="C12" s="31" t="s">
        <v>422</v>
      </c>
      <c r="D12" s="226">
        <v>42</v>
      </c>
      <c r="E12" s="230">
        <v>33</v>
      </c>
      <c r="F12" s="57" t="s">
        <v>156</v>
      </c>
      <c r="G12" s="58" t="s">
        <v>156</v>
      </c>
      <c r="H12" s="321">
        <v>24.02</v>
      </c>
      <c r="I12" s="33">
        <f>((K12*4)/H12)*100</f>
        <v>6.328059950041633</v>
      </c>
      <c r="J12" s="34">
        <v>0.35</v>
      </c>
      <c r="K12" s="34">
        <v>0.38</v>
      </c>
      <c r="L12" s="35">
        <f t="shared" si="0"/>
        <v>8.571428571428585</v>
      </c>
      <c r="M12" s="36">
        <v>40434</v>
      </c>
      <c r="N12" s="37">
        <v>40436</v>
      </c>
      <c r="O12" s="38">
        <v>40463</v>
      </c>
      <c r="P12" s="47" t="s">
        <v>1453</v>
      </c>
      <c r="Q12" s="279"/>
      <c r="R12" s="252">
        <f t="shared" si="1"/>
        <v>91.56626506024097</v>
      </c>
      <c r="S12" s="67">
        <f t="shared" si="2"/>
        <v>14.46987951807229</v>
      </c>
      <c r="T12" s="319">
        <v>1.66</v>
      </c>
      <c r="U12" s="320">
        <v>1.91</v>
      </c>
      <c r="V12" s="321">
        <v>3.02</v>
      </c>
      <c r="W12" s="322">
        <v>11.18</v>
      </c>
      <c r="X12" s="320">
        <v>1.89</v>
      </c>
      <c r="Y12" s="321">
        <v>2.01</v>
      </c>
      <c r="Z12" s="326">
        <f t="shared" si="3"/>
        <v>6.349206349206349</v>
      </c>
      <c r="AA12" s="323" t="s">
        <v>997</v>
      </c>
      <c r="AB12" s="321">
        <v>17.28</v>
      </c>
      <c r="AC12" s="322">
        <v>24.33</v>
      </c>
      <c r="AD12" s="324">
        <f t="shared" si="4"/>
        <v>39.00462962962962</v>
      </c>
      <c r="AE12" s="329">
        <f t="shared" si="5"/>
        <v>-1.2741471434443021</v>
      </c>
    </row>
    <row r="13" spans="1:31" ht="11.25" customHeight="1">
      <c r="A13" s="40" t="s">
        <v>1747</v>
      </c>
      <c r="B13" s="10" t="s">
        <v>1750</v>
      </c>
      <c r="C13" s="41" t="s">
        <v>423</v>
      </c>
      <c r="D13" s="227">
        <v>55</v>
      </c>
      <c r="E13" s="231">
        <v>2</v>
      </c>
      <c r="F13" s="59" t="s">
        <v>181</v>
      </c>
      <c r="G13" s="60" t="s">
        <v>181</v>
      </c>
      <c r="H13" s="289">
        <v>35.78</v>
      </c>
      <c r="I13" s="42">
        <f>((K13*4)/H13)*100</f>
        <v>2.9066517607602016</v>
      </c>
      <c r="J13" s="43">
        <v>0.25</v>
      </c>
      <c r="K13" s="43">
        <v>0.26</v>
      </c>
      <c r="L13" s="44">
        <f t="shared" si="0"/>
        <v>4.0000000000000036</v>
      </c>
      <c r="M13" s="45">
        <v>40127</v>
      </c>
      <c r="N13" s="46">
        <v>40129</v>
      </c>
      <c r="O13" s="47">
        <v>40148</v>
      </c>
      <c r="P13" s="47" t="s">
        <v>1423</v>
      </c>
      <c r="Q13" s="10"/>
      <c r="R13" s="288">
        <f t="shared" si="1"/>
        <v>63.8036809815951</v>
      </c>
      <c r="S13" s="68">
        <f t="shared" si="2"/>
        <v>21.950920245398777</v>
      </c>
      <c r="T13" s="307">
        <v>1.63</v>
      </c>
      <c r="U13" s="301">
        <v>4.3</v>
      </c>
      <c r="V13" s="289">
        <v>1.77</v>
      </c>
      <c r="W13" s="302">
        <v>1.8</v>
      </c>
      <c r="X13" s="301">
        <v>1.96</v>
      </c>
      <c r="Y13" s="289">
        <v>2.08</v>
      </c>
      <c r="Z13" s="325">
        <f t="shared" si="3"/>
        <v>6.1224489795918435</v>
      </c>
      <c r="AA13" s="317" t="s">
        <v>998</v>
      </c>
      <c r="AB13" s="289">
        <v>31.2</v>
      </c>
      <c r="AC13" s="302">
        <v>39.61</v>
      </c>
      <c r="AD13" s="290">
        <f t="shared" si="4"/>
        <v>14.679487179487186</v>
      </c>
      <c r="AE13" s="328">
        <f t="shared" si="5"/>
        <v>-9.669275435496083</v>
      </c>
    </row>
    <row r="14" spans="1:31" ht="11.25" customHeight="1">
      <c r="A14" s="40" t="s">
        <v>76</v>
      </c>
      <c r="B14" s="10" t="s">
        <v>77</v>
      </c>
      <c r="C14" s="41" t="s">
        <v>424</v>
      </c>
      <c r="D14" s="227">
        <v>35</v>
      </c>
      <c r="E14" s="231">
        <v>67</v>
      </c>
      <c r="F14" s="59" t="s">
        <v>181</v>
      </c>
      <c r="G14" s="60" t="s">
        <v>156</v>
      </c>
      <c r="H14" s="289">
        <v>31.92</v>
      </c>
      <c r="I14" s="441">
        <f>((K14*4)/H14)*100</f>
        <v>1.8796992481203008</v>
      </c>
      <c r="J14" s="43">
        <v>0.14</v>
      </c>
      <c r="K14" s="43">
        <v>0.15</v>
      </c>
      <c r="L14" s="44">
        <f t="shared" si="0"/>
        <v>7.14285714285714</v>
      </c>
      <c r="M14" s="45">
        <v>40225</v>
      </c>
      <c r="N14" s="46">
        <v>40227</v>
      </c>
      <c r="O14" s="47">
        <v>40248</v>
      </c>
      <c r="P14" s="47" t="s">
        <v>1439</v>
      </c>
      <c r="Q14" s="10"/>
      <c r="R14" s="288">
        <f t="shared" si="1"/>
        <v>20</v>
      </c>
      <c r="S14" s="68">
        <f t="shared" si="2"/>
        <v>10.64</v>
      </c>
      <c r="T14" s="307">
        <v>3</v>
      </c>
      <c r="U14" s="301">
        <v>1.07</v>
      </c>
      <c r="V14" s="289">
        <v>0.34</v>
      </c>
      <c r="W14" s="302">
        <v>1.42</v>
      </c>
      <c r="X14" s="301">
        <v>3.07</v>
      </c>
      <c r="Y14" s="289">
        <v>3.25</v>
      </c>
      <c r="Z14" s="325">
        <f t="shared" si="3"/>
        <v>5.863192182410426</v>
      </c>
      <c r="AA14" s="317" t="s">
        <v>999</v>
      </c>
      <c r="AB14" s="289">
        <v>24.22</v>
      </c>
      <c r="AC14" s="302">
        <v>33.54</v>
      </c>
      <c r="AD14" s="290">
        <f t="shared" si="4"/>
        <v>31.79190751445088</v>
      </c>
      <c r="AE14" s="328">
        <f t="shared" si="5"/>
        <v>-4.830053667262963</v>
      </c>
    </row>
    <row r="15" spans="1:31" ht="11.25" customHeight="1">
      <c r="A15" s="40" t="s">
        <v>159</v>
      </c>
      <c r="B15" s="10" t="s">
        <v>160</v>
      </c>
      <c r="C15" s="41" t="s">
        <v>426</v>
      </c>
      <c r="D15" s="227">
        <v>26</v>
      </c>
      <c r="E15" s="231">
        <v>99</v>
      </c>
      <c r="F15" s="59" t="s">
        <v>156</v>
      </c>
      <c r="G15" s="60" t="s">
        <v>156</v>
      </c>
      <c r="H15" s="289">
        <v>28.6</v>
      </c>
      <c r="I15" s="42">
        <f>((K15*4)/H15)*100</f>
        <v>5.874125874125874</v>
      </c>
      <c r="J15" s="43">
        <v>0.41</v>
      </c>
      <c r="K15" s="43">
        <v>0.42</v>
      </c>
      <c r="L15" s="44">
        <f t="shared" si="0"/>
        <v>2.4390243902439046</v>
      </c>
      <c r="M15" s="45">
        <v>40184</v>
      </c>
      <c r="N15" s="46">
        <v>40186</v>
      </c>
      <c r="O15" s="47">
        <v>40210</v>
      </c>
      <c r="P15" s="47" t="s">
        <v>1431</v>
      </c>
      <c r="Q15" s="10"/>
      <c r="R15" s="288">
        <f t="shared" si="1"/>
        <v>78.13953488372093</v>
      </c>
      <c r="S15" s="68">
        <f t="shared" si="2"/>
        <v>13.30232558139535</v>
      </c>
      <c r="T15" s="307">
        <v>2.15</v>
      </c>
      <c r="U15" s="301">
        <v>2.1</v>
      </c>
      <c r="V15" s="289">
        <v>1.38</v>
      </c>
      <c r="W15" s="302">
        <v>1.65</v>
      </c>
      <c r="X15" s="301">
        <v>2.32</v>
      </c>
      <c r="Y15" s="289">
        <v>2.5</v>
      </c>
      <c r="Z15" s="325">
        <f t="shared" si="3"/>
        <v>7.758620689655182</v>
      </c>
      <c r="AA15" s="317" t="s">
        <v>1000</v>
      </c>
      <c r="AB15" s="289">
        <v>23.78</v>
      </c>
      <c r="AC15" s="302">
        <v>29.15</v>
      </c>
      <c r="AD15" s="290">
        <f t="shared" si="4"/>
        <v>20.26913372582002</v>
      </c>
      <c r="AE15" s="328">
        <f t="shared" si="5"/>
        <v>-1.886792452830179</v>
      </c>
    </row>
    <row r="16" spans="1:31" ht="11.25" customHeight="1">
      <c r="A16" s="49" t="s">
        <v>84</v>
      </c>
      <c r="B16" s="50" t="s">
        <v>85</v>
      </c>
      <c r="C16" s="51" t="s">
        <v>420</v>
      </c>
      <c r="D16" s="228">
        <v>35</v>
      </c>
      <c r="E16" s="232">
        <v>66</v>
      </c>
      <c r="F16" s="92" t="s">
        <v>617</v>
      </c>
      <c r="G16" s="93" t="s">
        <v>617</v>
      </c>
      <c r="H16" s="292">
        <v>42.03</v>
      </c>
      <c r="I16" s="52">
        <f>((K16*4)/H16)*100</f>
        <v>3.2357839638353556</v>
      </c>
      <c r="J16" s="53">
        <v>0.33</v>
      </c>
      <c r="K16" s="53">
        <v>0.34</v>
      </c>
      <c r="L16" s="54">
        <f t="shared" si="0"/>
        <v>3.0303030303030276</v>
      </c>
      <c r="M16" s="64">
        <v>40156</v>
      </c>
      <c r="N16" s="65">
        <v>40158</v>
      </c>
      <c r="O16" s="55">
        <v>40179</v>
      </c>
      <c r="P16" s="55" t="s">
        <v>1416</v>
      </c>
      <c r="Q16" s="10"/>
      <c r="R16" s="253">
        <f t="shared" si="1"/>
        <v>56.43153526970954</v>
      </c>
      <c r="S16" s="69">
        <f t="shared" si="2"/>
        <v>17.439834024896264</v>
      </c>
      <c r="T16" s="308">
        <v>2.41</v>
      </c>
      <c r="U16" s="303">
        <v>1.62</v>
      </c>
      <c r="V16" s="292">
        <v>2.32</v>
      </c>
      <c r="W16" s="304">
        <v>3.78</v>
      </c>
      <c r="X16" s="303">
        <v>2.42</v>
      </c>
      <c r="Y16" s="292">
        <v>2.63</v>
      </c>
      <c r="Z16" s="327">
        <f t="shared" si="3"/>
        <v>8.677685950413228</v>
      </c>
      <c r="AA16" s="318" t="s">
        <v>1001</v>
      </c>
      <c r="AB16" s="292">
        <v>26.46</v>
      </c>
      <c r="AC16" s="304">
        <v>45.74</v>
      </c>
      <c r="AD16" s="293">
        <f t="shared" si="4"/>
        <v>58.843537414965986</v>
      </c>
      <c r="AE16" s="330">
        <f t="shared" si="5"/>
        <v>-8.111062527328379</v>
      </c>
    </row>
    <row r="17" spans="1:31" ht="11.25" customHeight="1">
      <c r="A17" s="30" t="s">
        <v>131</v>
      </c>
      <c r="B17" s="17" t="s">
        <v>132</v>
      </c>
      <c r="C17" s="31" t="s">
        <v>425</v>
      </c>
      <c r="D17" s="226">
        <v>30</v>
      </c>
      <c r="E17" s="231">
        <v>83</v>
      </c>
      <c r="F17" s="59" t="s">
        <v>181</v>
      </c>
      <c r="G17" s="60" t="s">
        <v>181</v>
      </c>
      <c r="H17" s="321">
        <v>44.92</v>
      </c>
      <c r="I17" s="33">
        <f>((K17*4)/H17)*100</f>
        <v>4.007123775601069</v>
      </c>
      <c r="J17" s="34">
        <v>0.44</v>
      </c>
      <c r="K17" s="34">
        <v>0.45</v>
      </c>
      <c r="L17" s="35">
        <f t="shared" si="0"/>
        <v>2.2727272727272707</v>
      </c>
      <c r="M17" s="122">
        <v>39777</v>
      </c>
      <c r="N17" s="123">
        <v>39780</v>
      </c>
      <c r="O17" s="250">
        <v>39794</v>
      </c>
      <c r="P17" s="38" t="s">
        <v>1417</v>
      </c>
      <c r="Q17" s="17"/>
      <c r="R17" s="288">
        <f t="shared" si="1"/>
        <v>49.31506849315069</v>
      </c>
      <c r="S17" s="68">
        <f t="shared" si="2"/>
        <v>12.306849315068494</v>
      </c>
      <c r="T17" s="307">
        <v>3.65</v>
      </c>
      <c r="U17" s="301">
        <v>1.16</v>
      </c>
      <c r="V17" s="289">
        <v>3.53</v>
      </c>
      <c r="W17" s="302">
        <v>2.13</v>
      </c>
      <c r="X17" s="301">
        <v>3.59</v>
      </c>
      <c r="Y17" s="289">
        <v>3.35</v>
      </c>
      <c r="Z17" s="325">
        <f t="shared" si="3"/>
        <v>-6.685236768802227</v>
      </c>
      <c r="AA17" s="317" t="s">
        <v>645</v>
      </c>
      <c r="AB17" s="289">
        <v>39.43</v>
      </c>
      <c r="AC17" s="302">
        <v>54.1</v>
      </c>
      <c r="AD17" s="290">
        <f t="shared" si="4"/>
        <v>13.923408572153187</v>
      </c>
      <c r="AE17" s="328">
        <f t="shared" si="5"/>
        <v>-16.96857670979667</v>
      </c>
    </row>
    <row r="18" spans="1:31" ht="11.25" customHeight="1">
      <c r="A18" s="40" t="s">
        <v>63</v>
      </c>
      <c r="B18" s="10" t="s">
        <v>64</v>
      </c>
      <c r="C18" s="41" t="s">
        <v>430</v>
      </c>
      <c r="D18" s="227">
        <v>37</v>
      </c>
      <c r="E18" s="231">
        <v>57</v>
      </c>
      <c r="F18" s="59" t="s">
        <v>181</v>
      </c>
      <c r="G18" s="60" t="s">
        <v>181</v>
      </c>
      <c r="H18" s="289">
        <v>74.1</v>
      </c>
      <c r="I18" s="441">
        <f>((K18*4)/H18)*100</f>
        <v>1.9973009446693657</v>
      </c>
      <c r="J18" s="43">
        <v>0.33</v>
      </c>
      <c r="K18" s="43">
        <v>0.37</v>
      </c>
      <c r="L18" s="44">
        <f t="shared" si="0"/>
        <v>12.12121212121211</v>
      </c>
      <c r="M18" s="45">
        <v>40157</v>
      </c>
      <c r="N18" s="46">
        <v>40161</v>
      </c>
      <c r="O18" s="47">
        <v>40182</v>
      </c>
      <c r="P18" s="47" t="s">
        <v>1427</v>
      </c>
      <c r="Q18" s="10"/>
      <c r="R18" s="288">
        <f t="shared" si="1"/>
        <v>28.962818003913892</v>
      </c>
      <c r="S18" s="68">
        <f t="shared" si="2"/>
        <v>14.500978473581212</v>
      </c>
      <c r="T18" s="307">
        <v>5.11</v>
      </c>
      <c r="U18" s="301">
        <v>1.53</v>
      </c>
      <c r="V18" s="289">
        <v>2.28</v>
      </c>
      <c r="W18" s="302">
        <v>3.34</v>
      </c>
      <c r="X18" s="301">
        <v>5.11</v>
      </c>
      <c r="Y18" s="289">
        <v>5.41</v>
      </c>
      <c r="Z18" s="325">
        <f t="shared" si="3"/>
        <v>5.870841487279832</v>
      </c>
      <c r="AA18" s="317" t="s">
        <v>1002</v>
      </c>
      <c r="AB18" s="289">
        <v>66.2</v>
      </c>
      <c r="AC18" s="302">
        <v>80.56</v>
      </c>
      <c r="AD18" s="290">
        <f t="shared" si="4"/>
        <v>11.933534743202404</v>
      </c>
      <c r="AE18" s="328">
        <f t="shared" si="5"/>
        <v>-8.018867924528312</v>
      </c>
    </row>
    <row r="19" spans="1:31" ht="11.25" customHeight="1">
      <c r="A19" s="40" t="s">
        <v>161</v>
      </c>
      <c r="B19" s="10" t="s">
        <v>162</v>
      </c>
      <c r="C19" s="41" t="s">
        <v>431</v>
      </c>
      <c r="D19" s="227">
        <v>27</v>
      </c>
      <c r="E19" s="231">
        <v>95</v>
      </c>
      <c r="F19" s="59" t="s">
        <v>181</v>
      </c>
      <c r="G19" s="60" t="s">
        <v>181</v>
      </c>
      <c r="H19" s="289">
        <v>31.75</v>
      </c>
      <c r="I19" s="42">
        <f>((K19*4)/H19)*100</f>
        <v>2.8976377952755907</v>
      </c>
      <c r="J19" s="43">
        <v>0.225</v>
      </c>
      <c r="K19" s="43">
        <v>0.23</v>
      </c>
      <c r="L19" s="44">
        <f t="shared" si="0"/>
        <v>2.2222222222222143</v>
      </c>
      <c r="M19" s="45">
        <v>40220</v>
      </c>
      <c r="N19" s="46">
        <v>40225</v>
      </c>
      <c r="O19" s="47">
        <v>40238</v>
      </c>
      <c r="P19" s="47" t="s">
        <v>1423</v>
      </c>
      <c r="Q19" s="10"/>
      <c r="R19" s="288">
        <f t="shared" si="1"/>
        <v>66.66666666666667</v>
      </c>
      <c r="S19" s="68">
        <f t="shared" si="2"/>
        <v>23.007246376811597</v>
      </c>
      <c r="T19" s="307">
        <v>1.38</v>
      </c>
      <c r="U19" s="301">
        <v>1.71</v>
      </c>
      <c r="V19" s="289">
        <v>0.85</v>
      </c>
      <c r="W19" s="302">
        <v>1.94</v>
      </c>
      <c r="X19" s="301">
        <v>2.15</v>
      </c>
      <c r="Y19" s="289">
        <v>2.5</v>
      </c>
      <c r="Z19" s="325">
        <f t="shared" si="3"/>
        <v>16.279069767441868</v>
      </c>
      <c r="AA19" s="317" t="s">
        <v>1003</v>
      </c>
      <c r="AB19" s="289">
        <v>24.92</v>
      </c>
      <c r="AC19" s="302">
        <v>31.92</v>
      </c>
      <c r="AD19" s="290">
        <f t="shared" si="4"/>
        <v>27.40770465489566</v>
      </c>
      <c r="AE19" s="328">
        <f t="shared" si="5"/>
        <v>-0.5325814536340906</v>
      </c>
    </row>
    <row r="20" spans="1:31" ht="11.25" customHeight="1">
      <c r="A20" s="40" t="s">
        <v>44</v>
      </c>
      <c r="B20" s="10" t="s">
        <v>45</v>
      </c>
      <c r="C20" s="41" t="s">
        <v>432</v>
      </c>
      <c r="D20" s="227">
        <v>40</v>
      </c>
      <c r="E20" s="231">
        <v>37</v>
      </c>
      <c r="F20" s="59" t="s">
        <v>181</v>
      </c>
      <c r="G20" s="60" t="s">
        <v>181</v>
      </c>
      <c r="H20" s="289">
        <v>31.2</v>
      </c>
      <c r="I20" s="42">
        <f>((K20*4)/H20)*100</f>
        <v>4.615384615384616</v>
      </c>
      <c r="J20" s="43">
        <v>0.355</v>
      </c>
      <c r="K20" s="43">
        <v>0.36</v>
      </c>
      <c r="L20" s="66">
        <f t="shared" si="0"/>
        <v>1.4084507042253502</v>
      </c>
      <c r="M20" s="45">
        <v>40219</v>
      </c>
      <c r="N20" s="46">
        <v>40221</v>
      </c>
      <c r="O20" s="47">
        <v>40238</v>
      </c>
      <c r="P20" s="47" t="s">
        <v>1423</v>
      </c>
      <c r="Q20" s="434"/>
      <c r="R20" s="288">
        <f t="shared" si="1"/>
        <v>105.10948905109487</v>
      </c>
      <c r="S20" s="68">
        <f t="shared" si="2"/>
        <v>22.773722627737225</v>
      </c>
      <c r="T20" s="307">
        <v>1.37</v>
      </c>
      <c r="U20" s="301">
        <v>2.82</v>
      </c>
      <c r="V20" s="289">
        <v>0.95</v>
      </c>
      <c r="W20" s="302">
        <v>1.13</v>
      </c>
      <c r="X20" s="301">
        <v>1.77</v>
      </c>
      <c r="Y20" s="289">
        <v>1.93</v>
      </c>
      <c r="Z20" s="325">
        <f t="shared" si="3"/>
        <v>9.039548022598876</v>
      </c>
      <c r="AA20" s="317" t="s">
        <v>1004</v>
      </c>
      <c r="AB20" s="289">
        <v>23.16</v>
      </c>
      <c r="AC20" s="302">
        <v>34.49</v>
      </c>
      <c r="AD20" s="290">
        <f t="shared" si="4"/>
        <v>34.71502590673575</v>
      </c>
      <c r="AE20" s="328">
        <f t="shared" si="5"/>
        <v>-9.538996810669767</v>
      </c>
    </row>
    <row r="21" spans="1:31" ht="11.25" customHeight="1">
      <c r="A21" s="49" t="s">
        <v>450</v>
      </c>
      <c r="B21" s="50" t="s">
        <v>451</v>
      </c>
      <c r="C21" s="51" t="s">
        <v>452</v>
      </c>
      <c r="D21" s="228">
        <v>38</v>
      </c>
      <c r="E21" s="231">
        <v>47</v>
      </c>
      <c r="F21" s="81" t="s">
        <v>617</v>
      </c>
      <c r="G21" s="72" t="s">
        <v>617</v>
      </c>
      <c r="H21" s="292">
        <v>12.5</v>
      </c>
      <c r="I21" s="52">
        <f>((K21*4)/H21)*100</f>
        <v>4.96</v>
      </c>
      <c r="J21" s="53">
        <v>0.15</v>
      </c>
      <c r="K21" s="53">
        <v>0.155</v>
      </c>
      <c r="L21" s="54">
        <f t="shared" si="0"/>
        <v>3.3333333333333437</v>
      </c>
      <c r="M21" s="116">
        <v>39923</v>
      </c>
      <c r="N21" s="117">
        <v>39925</v>
      </c>
      <c r="O21" s="256">
        <v>39946</v>
      </c>
      <c r="P21" s="47" t="s">
        <v>1420</v>
      </c>
      <c r="Q21" s="50"/>
      <c r="R21" s="288">
        <f t="shared" si="1"/>
        <v>154.99999999999997</v>
      </c>
      <c r="S21" s="68">
        <f t="shared" si="2"/>
        <v>31.25</v>
      </c>
      <c r="T21" s="307">
        <v>0.4</v>
      </c>
      <c r="U21" s="301" t="s">
        <v>617</v>
      </c>
      <c r="V21" s="289">
        <v>2.3</v>
      </c>
      <c r="W21" s="302">
        <v>1.72</v>
      </c>
      <c r="X21" s="301" t="s">
        <v>617</v>
      </c>
      <c r="Y21" s="289" t="s">
        <v>617</v>
      </c>
      <c r="Z21" s="325" t="s">
        <v>185</v>
      </c>
      <c r="AA21" s="317" t="s">
        <v>1005</v>
      </c>
      <c r="AB21" s="289">
        <v>10.5</v>
      </c>
      <c r="AC21" s="302">
        <v>16.5</v>
      </c>
      <c r="AD21" s="290">
        <f t="shared" si="4"/>
        <v>19.047619047619047</v>
      </c>
      <c r="AE21" s="328">
        <f t="shared" si="5"/>
        <v>-24.242424242424242</v>
      </c>
    </row>
    <row r="22" spans="1:31" ht="11.25" customHeight="1">
      <c r="A22" s="251" t="s">
        <v>692</v>
      </c>
      <c r="B22" s="17" t="s">
        <v>693</v>
      </c>
      <c r="C22" s="31" t="s">
        <v>420</v>
      </c>
      <c r="D22" s="226">
        <v>25</v>
      </c>
      <c r="E22" s="230">
        <v>101</v>
      </c>
      <c r="F22" s="57" t="s">
        <v>181</v>
      </c>
      <c r="G22" s="58" t="s">
        <v>181</v>
      </c>
      <c r="H22" s="321">
        <v>29.17</v>
      </c>
      <c r="I22" s="158">
        <f>(K22*4)/H22*100</f>
        <v>2.46828933836133</v>
      </c>
      <c r="J22" s="254">
        <v>0.175</v>
      </c>
      <c r="K22" s="254">
        <v>0.18</v>
      </c>
      <c r="L22" s="180">
        <f t="shared" si="0"/>
        <v>2.857142857142869</v>
      </c>
      <c r="M22" s="36">
        <v>40457</v>
      </c>
      <c r="N22" s="37">
        <v>40459</v>
      </c>
      <c r="O22" s="38">
        <v>40480</v>
      </c>
      <c r="P22" s="38" t="s">
        <v>1422</v>
      </c>
      <c r="Q22" s="17"/>
      <c r="R22" s="252">
        <f t="shared" si="1"/>
        <v>46.4516129032258</v>
      </c>
      <c r="S22" s="67">
        <f t="shared" si="2"/>
        <v>18.81935483870968</v>
      </c>
      <c r="T22" s="319">
        <v>1.55</v>
      </c>
      <c r="U22" s="320">
        <v>1.78</v>
      </c>
      <c r="V22" s="321">
        <v>1.22</v>
      </c>
      <c r="W22" s="322">
        <v>1.53</v>
      </c>
      <c r="X22" s="320">
        <v>2.07</v>
      </c>
      <c r="Y22" s="321">
        <v>2.32</v>
      </c>
      <c r="Z22" s="326">
        <f>(Y22/X22-1)*100</f>
        <v>12.077294685990347</v>
      </c>
      <c r="AA22" s="323" t="s">
        <v>1006</v>
      </c>
      <c r="AB22" s="321">
        <v>24.22</v>
      </c>
      <c r="AC22" s="322">
        <v>35.37</v>
      </c>
      <c r="AD22" s="324">
        <f t="shared" si="4"/>
        <v>20.437654830718426</v>
      </c>
      <c r="AE22" s="329">
        <f t="shared" si="5"/>
        <v>-17.52897936104042</v>
      </c>
    </row>
    <row r="23" spans="1:31" ht="11.25" customHeight="1">
      <c r="A23" s="124" t="s">
        <v>810</v>
      </c>
      <c r="B23" s="10" t="s">
        <v>807</v>
      </c>
      <c r="C23" s="41" t="s">
        <v>808</v>
      </c>
      <c r="D23" s="227">
        <v>26</v>
      </c>
      <c r="E23" s="231">
        <v>98</v>
      </c>
      <c r="F23" s="59" t="s">
        <v>181</v>
      </c>
      <c r="G23" s="60" t="s">
        <v>181</v>
      </c>
      <c r="H23" s="289">
        <v>61.64</v>
      </c>
      <c r="I23" s="441">
        <f aca="true" t="shared" si="7" ref="I23:I29">((K23*4)/H23)*100</f>
        <v>1.9467878001297858</v>
      </c>
      <c r="J23" s="43">
        <v>0.2875</v>
      </c>
      <c r="K23" s="43">
        <v>0.3</v>
      </c>
      <c r="L23" s="44">
        <f t="shared" si="0"/>
        <v>4.347826086956519</v>
      </c>
      <c r="M23" s="45">
        <v>40150</v>
      </c>
      <c r="N23" s="46">
        <v>40154</v>
      </c>
      <c r="O23" s="47">
        <v>40182</v>
      </c>
      <c r="P23" s="47" t="s">
        <v>1427</v>
      </c>
      <c r="Q23" s="10" t="s">
        <v>809</v>
      </c>
      <c r="R23" s="288">
        <f t="shared" si="1"/>
        <v>40.54054054054054</v>
      </c>
      <c r="S23" s="68">
        <f t="shared" si="2"/>
        <v>20.824324324324326</v>
      </c>
      <c r="T23" s="307">
        <v>2.96</v>
      </c>
      <c r="U23" s="301">
        <v>1.77</v>
      </c>
      <c r="V23" s="289">
        <v>3.64</v>
      </c>
      <c r="W23" s="302">
        <v>4.82</v>
      </c>
      <c r="X23" s="301">
        <v>3.23</v>
      </c>
      <c r="Y23" s="289">
        <v>3.54</v>
      </c>
      <c r="Z23" s="325">
        <f t="shared" si="3"/>
        <v>9.597523219814242</v>
      </c>
      <c r="AA23" s="317" t="s">
        <v>1007</v>
      </c>
      <c r="AB23" s="289">
        <v>47.14</v>
      </c>
      <c r="AC23" s="302">
        <v>65.05</v>
      </c>
      <c r="AD23" s="290">
        <f t="shared" si="4"/>
        <v>30.75943996605855</v>
      </c>
      <c r="AE23" s="328">
        <f t="shared" si="5"/>
        <v>-5.24212144504227</v>
      </c>
    </row>
    <row r="24" spans="1:31" ht="11.25" customHeight="1">
      <c r="A24" s="40" t="s">
        <v>42</v>
      </c>
      <c r="B24" s="10" t="s">
        <v>43</v>
      </c>
      <c r="C24" s="41" t="s">
        <v>430</v>
      </c>
      <c r="D24" s="227">
        <v>39</v>
      </c>
      <c r="E24" s="231">
        <v>43</v>
      </c>
      <c r="F24" s="59" t="s">
        <v>181</v>
      </c>
      <c r="G24" s="60" t="s">
        <v>156</v>
      </c>
      <c r="H24" s="289">
        <v>81.43</v>
      </c>
      <c r="I24" s="441">
        <f t="shared" si="7"/>
        <v>0.8841950141225592</v>
      </c>
      <c r="J24" s="43">
        <v>0.17</v>
      </c>
      <c r="K24" s="43">
        <v>0.18</v>
      </c>
      <c r="L24" s="44">
        <f t="shared" si="0"/>
        <v>5.88235294117645</v>
      </c>
      <c r="M24" s="45">
        <v>40381</v>
      </c>
      <c r="N24" s="46">
        <v>40385</v>
      </c>
      <c r="O24" s="47">
        <v>40396</v>
      </c>
      <c r="P24" s="47" t="s">
        <v>1449</v>
      </c>
      <c r="Q24" s="10"/>
      <c r="R24" s="288">
        <f t="shared" si="1"/>
        <v>14.663951120162933</v>
      </c>
      <c r="S24" s="68">
        <f t="shared" si="2"/>
        <v>16.584521384928717</v>
      </c>
      <c r="T24" s="307">
        <v>4.91</v>
      </c>
      <c r="U24" s="301">
        <v>1.32</v>
      </c>
      <c r="V24" s="289">
        <v>2.89</v>
      </c>
      <c r="W24" s="302">
        <v>3.57</v>
      </c>
      <c r="X24" s="301">
        <v>5.51</v>
      </c>
      <c r="Y24" s="289">
        <v>6.14</v>
      </c>
      <c r="Z24" s="325">
        <f t="shared" si="3"/>
        <v>11.433756805807626</v>
      </c>
      <c r="AA24" s="317" t="s">
        <v>1008</v>
      </c>
      <c r="AB24" s="289">
        <v>73.99</v>
      </c>
      <c r="AC24" s="302">
        <v>90</v>
      </c>
      <c r="AD24" s="290">
        <f t="shared" si="4"/>
        <v>10.05541289363429</v>
      </c>
      <c r="AE24" s="328">
        <f t="shared" si="5"/>
        <v>-9.522222222222215</v>
      </c>
    </row>
    <row r="25" spans="1:31" ht="11.25" customHeight="1">
      <c r="A25" s="40" t="s">
        <v>20</v>
      </c>
      <c r="B25" s="10" t="s">
        <v>21</v>
      </c>
      <c r="C25" s="41" t="s">
        <v>423</v>
      </c>
      <c r="D25" s="227">
        <v>43</v>
      </c>
      <c r="E25" s="231">
        <v>25</v>
      </c>
      <c r="F25" s="59" t="s">
        <v>181</v>
      </c>
      <c r="G25" s="60" t="s">
        <v>181</v>
      </c>
      <c r="H25" s="289">
        <v>36.95</v>
      </c>
      <c r="I25" s="42">
        <f t="shared" si="7"/>
        <v>3.2205683355886325</v>
      </c>
      <c r="J25" s="43">
        <v>0.295</v>
      </c>
      <c r="K25" s="43">
        <v>0.2975</v>
      </c>
      <c r="L25" s="66">
        <f t="shared" si="0"/>
        <v>0.8474576271186418</v>
      </c>
      <c r="M25" s="45">
        <v>40217</v>
      </c>
      <c r="N25" s="46">
        <v>40219</v>
      </c>
      <c r="O25" s="47">
        <v>40235</v>
      </c>
      <c r="P25" s="47" t="s">
        <v>1436</v>
      </c>
      <c r="Q25" s="10"/>
      <c r="R25" s="288">
        <f t="shared" si="1"/>
        <v>64.32432432432432</v>
      </c>
      <c r="S25" s="68">
        <f t="shared" si="2"/>
        <v>19.972972972972972</v>
      </c>
      <c r="T25" s="307">
        <v>1.85</v>
      </c>
      <c r="U25" s="301">
        <v>2.14</v>
      </c>
      <c r="V25" s="289">
        <v>1.68</v>
      </c>
      <c r="W25" s="302">
        <v>1.81</v>
      </c>
      <c r="X25" s="301">
        <v>1.95</v>
      </c>
      <c r="Y25" s="289">
        <v>2.21</v>
      </c>
      <c r="Z25" s="325">
        <f t="shared" si="3"/>
        <v>13.33333333333333</v>
      </c>
      <c r="AA25" s="317" t="s">
        <v>1009</v>
      </c>
      <c r="AB25" s="289">
        <v>33.81</v>
      </c>
      <c r="AC25" s="302">
        <v>40.65</v>
      </c>
      <c r="AD25" s="290">
        <f t="shared" si="4"/>
        <v>9.287193138124817</v>
      </c>
      <c r="AE25" s="328">
        <f t="shared" si="5"/>
        <v>-9.1020910209102</v>
      </c>
    </row>
    <row r="26" spans="1:31" ht="11.25" customHeight="1">
      <c r="A26" s="49" t="s">
        <v>107</v>
      </c>
      <c r="B26" s="50" t="s">
        <v>108</v>
      </c>
      <c r="C26" s="51" t="s">
        <v>433</v>
      </c>
      <c r="D26" s="228">
        <v>34</v>
      </c>
      <c r="E26" s="232">
        <v>74</v>
      </c>
      <c r="F26" s="61" t="s">
        <v>181</v>
      </c>
      <c r="G26" s="63" t="s">
        <v>181</v>
      </c>
      <c r="H26" s="292">
        <v>29.95</v>
      </c>
      <c r="I26" s="52">
        <f t="shared" si="7"/>
        <v>2.270450751252087</v>
      </c>
      <c r="J26" s="53">
        <v>0.16</v>
      </c>
      <c r="K26" s="53">
        <v>0.17</v>
      </c>
      <c r="L26" s="54">
        <f t="shared" si="0"/>
        <v>6.25</v>
      </c>
      <c r="M26" s="64">
        <v>40403</v>
      </c>
      <c r="N26" s="65">
        <v>40407</v>
      </c>
      <c r="O26" s="55">
        <v>40422</v>
      </c>
      <c r="P26" s="55" t="s">
        <v>1423</v>
      </c>
      <c r="Q26" s="50"/>
      <c r="R26" s="253">
        <f t="shared" si="1"/>
        <v>29.184549356223176</v>
      </c>
      <c r="S26" s="69">
        <f t="shared" si="2"/>
        <v>12.854077253218884</v>
      </c>
      <c r="T26" s="308">
        <v>2.33</v>
      </c>
      <c r="U26" s="303">
        <v>1.47</v>
      </c>
      <c r="V26" s="292">
        <v>0.73</v>
      </c>
      <c r="W26" s="304">
        <v>1.43</v>
      </c>
      <c r="X26" s="303">
        <v>2.14</v>
      </c>
      <c r="Y26" s="292">
        <v>2.58</v>
      </c>
      <c r="Z26" s="327">
        <f t="shared" si="3"/>
        <v>20.560747663551403</v>
      </c>
      <c r="AA26" s="318" t="s">
        <v>1010</v>
      </c>
      <c r="AB26" s="292">
        <v>27.97</v>
      </c>
      <c r="AC26" s="304">
        <v>41.74</v>
      </c>
      <c r="AD26" s="293">
        <f t="shared" si="4"/>
        <v>7.079013228459065</v>
      </c>
      <c r="AE26" s="330">
        <f t="shared" si="5"/>
        <v>-28.24628653569718</v>
      </c>
    </row>
    <row r="27" spans="1:31" ht="11.25" customHeight="1">
      <c r="A27" s="30" t="s">
        <v>1108</v>
      </c>
      <c r="B27" s="17" t="s">
        <v>71</v>
      </c>
      <c r="C27" s="31" t="s">
        <v>426</v>
      </c>
      <c r="D27" s="226">
        <v>37</v>
      </c>
      <c r="E27" s="231">
        <v>60</v>
      </c>
      <c r="F27" s="57" t="s">
        <v>181</v>
      </c>
      <c r="G27" s="58" t="s">
        <v>181</v>
      </c>
      <c r="H27" s="321">
        <v>39.46</v>
      </c>
      <c r="I27" s="33">
        <f t="shared" si="7"/>
        <v>7.349214394323365</v>
      </c>
      <c r="J27" s="34">
        <v>0.7</v>
      </c>
      <c r="K27" s="34">
        <v>0.725</v>
      </c>
      <c r="L27" s="35">
        <f t="shared" si="0"/>
        <v>3.571428571428581</v>
      </c>
      <c r="M27" s="36">
        <v>40242</v>
      </c>
      <c r="N27" s="37">
        <v>40246</v>
      </c>
      <c r="O27" s="38">
        <v>40259</v>
      </c>
      <c r="P27" s="38" t="s">
        <v>1440</v>
      </c>
      <c r="Q27" s="17"/>
      <c r="R27" s="288">
        <f t="shared" si="1"/>
        <v>87.08708708708708</v>
      </c>
      <c r="S27" s="68">
        <f t="shared" si="2"/>
        <v>11.84984984984985</v>
      </c>
      <c r="T27" s="307">
        <v>3.33</v>
      </c>
      <c r="U27" s="301">
        <v>73.38</v>
      </c>
      <c r="V27" s="289">
        <v>1.64</v>
      </c>
      <c r="W27" s="302">
        <v>1.25</v>
      </c>
      <c r="X27" s="301">
        <v>3.4</v>
      </c>
      <c r="Y27" s="289">
        <v>3.25</v>
      </c>
      <c r="Z27" s="325">
        <f t="shared" si="3"/>
        <v>-4.411764705882348</v>
      </c>
      <c r="AA27" s="317" t="s">
        <v>1011</v>
      </c>
      <c r="AB27" s="289">
        <v>14.16</v>
      </c>
      <c r="AC27" s="302">
        <v>39.94</v>
      </c>
      <c r="AD27" s="290">
        <f t="shared" si="4"/>
        <v>178.6723163841808</v>
      </c>
      <c r="AE27" s="328">
        <f t="shared" si="5"/>
        <v>-1.2018027040560764</v>
      </c>
    </row>
    <row r="28" spans="1:31" ht="11.25" customHeight="1">
      <c r="A28" s="40" t="s">
        <v>18</v>
      </c>
      <c r="B28" s="10" t="s">
        <v>19</v>
      </c>
      <c r="C28" s="41" t="s">
        <v>421</v>
      </c>
      <c r="D28" s="227">
        <v>45</v>
      </c>
      <c r="E28" s="231">
        <v>21</v>
      </c>
      <c r="F28" s="59" t="s">
        <v>156</v>
      </c>
      <c r="G28" s="60" t="s">
        <v>156</v>
      </c>
      <c r="H28" s="289">
        <v>56.99</v>
      </c>
      <c r="I28" s="42">
        <f t="shared" si="7"/>
        <v>2.59694683277768</v>
      </c>
      <c r="J28" s="43">
        <v>0.35</v>
      </c>
      <c r="K28" s="43">
        <v>0.37</v>
      </c>
      <c r="L28" s="44">
        <f t="shared" si="0"/>
        <v>5.714285714285716</v>
      </c>
      <c r="M28" s="45">
        <v>40254</v>
      </c>
      <c r="N28" s="46">
        <v>40256</v>
      </c>
      <c r="O28" s="47">
        <v>40274</v>
      </c>
      <c r="P28" s="47" t="s">
        <v>1443</v>
      </c>
      <c r="Q28" s="10"/>
      <c r="R28" s="288">
        <f t="shared" si="1"/>
        <v>22.08955223880597</v>
      </c>
      <c r="S28" s="68">
        <f t="shared" si="2"/>
        <v>8.50597014925373</v>
      </c>
      <c r="T28" s="307">
        <v>6.7</v>
      </c>
      <c r="U28" s="301">
        <v>1.16</v>
      </c>
      <c r="V28" s="289">
        <v>1.33</v>
      </c>
      <c r="W28" s="302">
        <v>1.15</v>
      </c>
      <c r="X28" s="301">
        <v>5.35</v>
      </c>
      <c r="Y28" s="289">
        <v>5.65</v>
      </c>
      <c r="Z28" s="325">
        <f t="shared" si="3"/>
        <v>5.6074766355140415</v>
      </c>
      <c r="AA28" s="317" t="s">
        <v>1012</v>
      </c>
      <c r="AB28" s="289">
        <v>47.1</v>
      </c>
      <c r="AC28" s="302">
        <v>58.28</v>
      </c>
      <c r="AD28" s="290">
        <f t="shared" si="4"/>
        <v>20.99787685774947</v>
      </c>
      <c r="AE28" s="328">
        <f t="shared" si="5"/>
        <v>-2.2134522992450227</v>
      </c>
    </row>
    <row r="29" spans="1:31" ht="11.25" customHeight="1">
      <c r="A29" s="40" t="s">
        <v>2</v>
      </c>
      <c r="B29" s="10" t="s">
        <v>3</v>
      </c>
      <c r="C29" s="41" t="s">
        <v>421</v>
      </c>
      <c r="D29" s="227">
        <v>50</v>
      </c>
      <c r="E29" s="231">
        <v>12</v>
      </c>
      <c r="F29" s="59" t="s">
        <v>156</v>
      </c>
      <c r="G29" s="60" t="s">
        <v>156</v>
      </c>
      <c r="H29" s="289">
        <v>28.82</v>
      </c>
      <c r="I29" s="42">
        <f t="shared" si="7"/>
        <v>5.551700208188758</v>
      </c>
      <c r="J29" s="43">
        <v>0.395</v>
      </c>
      <c r="K29" s="43">
        <v>0.4</v>
      </c>
      <c r="L29" s="66">
        <f aca="true" t="shared" si="8" ref="L29:L38">((K29/J29)-1)*100</f>
        <v>1.2658227848101333</v>
      </c>
      <c r="M29" s="45">
        <v>40441</v>
      </c>
      <c r="N29" s="46">
        <v>40443</v>
      </c>
      <c r="O29" s="47">
        <v>40466</v>
      </c>
      <c r="P29" s="47" t="s">
        <v>1429</v>
      </c>
      <c r="Q29" s="10"/>
      <c r="R29" s="288">
        <f t="shared" si="1"/>
        <v>51.11821086261982</v>
      </c>
      <c r="S29" s="68">
        <f t="shared" si="2"/>
        <v>9.207667731629394</v>
      </c>
      <c r="T29" s="307">
        <v>3.13</v>
      </c>
      <c r="U29" s="301">
        <v>1.95</v>
      </c>
      <c r="V29" s="289">
        <v>1.2</v>
      </c>
      <c r="W29" s="302">
        <v>0.99</v>
      </c>
      <c r="X29" s="301">
        <v>1.43</v>
      </c>
      <c r="Y29" s="289">
        <v>1.57</v>
      </c>
      <c r="Z29" s="325">
        <f t="shared" si="3"/>
        <v>9.790209790209792</v>
      </c>
      <c r="AA29" s="317" t="s">
        <v>1735</v>
      </c>
      <c r="AB29" s="289">
        <v>25.05</v>
      </c>
      <c r="AC29" s="302">
        <v>30.38</v>
      </c>
      <c r="AD29" s="290">
        <f t="shared" si="4"/>
        <v>15.049900199600796</v>
      </c>
      <c r="AE29" s="328">
        <f t="shared" si="5"/>
        <v>-5.134957208689923</v>
      </c>
    </row>
    <row r="30" spans="1:31" ht="11.25" customHeight="1">
      <c r="A30" s="40" t="s">
        <v>163</v>
      </c>
      <c r="B30" s="10" t="s">
        <v>164</v>
      </c>
      <c r="C30" s="41" t="s">
        <v>420</v>
      </c>
      <c r="D30" s="227">
        <v>27</v>
      </c>
      <c r="E30" s="231">
        <v>96</v>
      </c>
      <c r="F30" s="81" t="s">
        <v>617</v>
      </c>
      <c r="G30" s="72" t="s">
        <v>617</v>
      </c>
      <c r="H30" s="289">
        <v>27.55</v>
      </c>
      <c r="I30" s="441">
        <f>((K30)/H30)*100</f>
        <v>1.7422867513611613</v>
      </c>
      <c r="J30" s="43">
        <v>0.47</v>
      </c>
      <c r="K30" s="43">
        <v>0.48</v>
      </c>
      <c r="L30" s="44">
        <f t="shared" si="8"/>
        <v>2.127659574468077</v>
      </c>
      <c r="M30" s="45">
        <v>40217</v>
      </c>
      <c r="N30" s="46">
        <v>40219</v>
      </c>
      <c r="O30" s="47">
        <v>40247</v>
      </c>
      <c r="P30" s="47" t="s">
        <v>1457</v>
      </c>
      <c r="Q30" s="10" t="s">
        <v>183</v>
      </c>
      <c r="R30" s="288">
        <f>((K30)/T30)*100</f>
        <v>32.87671232876712</v>
      </c>
      <c r="S30" s="68">
        <f t="shared" si="2"/>
        <v>18.86986301369863</v>
      </c>
      <c r="T30" s="307">
        <v>1.46</v>
      </c>
      <c r="U30" s="301">
        <v>1.62</v>
      </c>
      <c r="V30" s="289">
        <v>1.13</v>
      </c>
      <c r="W30" s="302">
        <v>1.64</v>
      </c>
      <c r="X30" s="301">
        <v>1.58</v>
      </c>
      <c r="Y30" s="289">
        <v>1.82</v>
      </c>
      <c r="Z30" s="325">
        <f t="shared" si="3"/>
        <v>15.189873417721511</v>
      </c>
      <c r="AA30" s="317" t="s">
        <v>1013</v>
      </c>
      <c r="AB30" s="289">
        <v>23.1</v>
      </c>
      <c r="AC30" s="302">
        <v>30.67</v>
      </c>
      <c r="AD30" s="290">
        <f t="shared" si="4"/>
        <v>19.26406926406926</v>
      </c>
      <c r="AE30" s="328">
        <f t="shared" si="5"/>
        <v>-10.172807303553965</v>
      </c>
    </row>
    <row r="31" spans="1:31" ht="11.25" customHeight="1">
      <c r="A31" s="49" t="s">
        <v>165</v>
      </c>
      <c r="B31" s="50" t="s">
        <v>166</v>
      </c>
      <c r="C31" s="51" t="s">
        <v>434</v>
      </c>
      <c r="D31" s="228">
        <v>46</v>
      </c>
      <c r="E31" s="231">
        <v>20</v>
      </c>
      <c r="F31" s="61" t="s">
        <v>181</v>
      </c>
      <c r="G31" s="63" t="s">
        <v>181</v>
      </c>
      <c r="H31" s="292">
        <v>38.63</v>
      </c>
      <c r="I31" s="442">
        <f t="shared" si="6"/>
        <v>1.0872378980067303</v>
      </c>
      <c r="J31" s="53">
        <v>0.0975</v>
      </c>
      <c r="K31" s="53">
        <v>0.105</v>
      </c>
      <c r="L31" s="54">
        <f t="shared" si="8"/>
        <v>7.692307692307687</v>
      </c>
      <c r="M31" s="64">
        <v>40457</v>
      </c>
      <c r="N31" s="65">
        <v>40459</v>
      </c>
      <c r="O31" s="55">
        <v>40473</v>
      </c>
      <c r="P31" s="47" t="s">
        <v>1421</v>
      </c>
      <c r="Q31" s="50"/>
      <c r="R31" s="288">
        <f t="shared" si="1"/>
        <v>23.333333333333332</v>
      </c>
      <c r="S31" s="68">
        <f t="shared" si="2"/>
        <v>21.461111111111112</v>
      </c>
      <c r="T31" s="307">
        <v>1.8</v>
      </c>
      <c r="U31" s="301">
        <v>1.99</v>
      </c>
      <c r="V31" s="289">
        <v>2.01</v>
      </c>
      <c r="W31" s="302">
        <v>2.67</v>
      </c>
      <c r="X31" s="301">
        <v>1.87</v>
      </c>
      <c r="Y31" s="289">
        <v>2.13</v>
      </c>
      <c r="Z31" s="325">
        <f t="shared" si="3"/>
        <v>13.90374331550801</v>
      </c>
      <c r="AA31" s="317" t="s">
        <v>1738</v>
      </c>
      <c r="AB31" s="289">
        <v>28.77</v>
      </c>
      <c r="AC31" s="302">
        <v>39.37</v>
      </c>
      <c r="AD31" s="290">
        <f t="shared" si="4"/>
        <v>34.27181091414669</v>
      </c>
      <c r="AE31" s="328">
        <f t="shared" si="5"/>
        <v>-1.8796037592075054</v>
      </c>
    </row>
    <row r="32" spans="1:31" ht="11.25" customHeight="1">
      <c r="A32" s="30" t="s">
        <v>109</v>
      </c>
      <c r="B32" s="17" t="s">
        <v>110</v>
      </c>
      <c r="C32" s="31" t="s">
        <v>435</v>
      </c>
      <c r="D32" s="226">
        <v>33</v>
      </c>
      <c r="E32" s="230">
        <v>78</v>
      </c>
      <c r="F32" s="57" t="s">
        <v>181</v>
      </c>
      <c r="G32" s="58" t="s">
        <v>156</v>
      </c>
      <c r="H32" s="321">
        <v>66.76</v>
      </c>
      <c r="I32" s="33">
        <f t="shared" si="6"/>
        <v>3.2953864589574597</v>
      </c>
      <c r="J32" s="34">
        <v>0.5</v>
      </c>
      <c r="K32" s="34">
        <v>0.55</v>
      </c>
      <c r="L32" s="35">
        <f t="shared" si="8"/>
        <v>10.000000000000009</v>
      </c>
      <c r="M32" s="36">
        <v>40385</v>
      </c>
      <c r="N32" s="37">
        <v>40387</v>
      </c>
      <c r="O32" s="38">
        <v>40403</v>
      </c>
      <c r="P32" s="38" t="s">
        <v>1420</v>
      </c>
      <c r="Q32" s="17"/>
      <c r="R32" s="252">
        <f t="shared" si="1"/>
        <v>51.886792452830186</v>
      </c>
      <c r="S32" s="67">
        <f t="shared" si="2"/>
        <v>15.745283018867925</v>
      </c>
      <c r="T32" s="319">
        <v>4.24</v>
      </c>
      <c r="U32" s="320">
        <v>1.45</v>
      </c>
      <c r="V32" s="321">
        <v>1.68</v>
      </c>
      <c r="W32" s="322">
        <v>111.97</v>
      </c>
      <c r="X32" s="320">
        <v>4.59</v>
      </c>
      <c r="Y32" s="321">
        <v>4.98</v>
      </c>
      <c r="Z32" s="326">
        <f t="shared" si="3"/>
        <v>8.496732026143805</v>
      </c>
      <c r="AA32" s="323" t="s">
        <v>1014</v>
      </c>
      <c r="AB32" s="321">
        <v>56.36</v>
      </c>
      <c r="AC32" s="322">
        <v>67.86</v>
      </c>
      <c r="AD32" s="324">
        <f t="shared" si="4"/>
        <v>18.452803406671407</v>
      </c>
      <c r="AE32" s="329">
        <f t="shared" si="5"/>
        <v>-1.620984379605061</v>
      </c>
    </row>
    <row r="33" spans="1:31" ht="11.25" customHeight="1">
      <c r="A33" s="40" t="s">
        <v>6</v>
      </c>
      <c r="B33" s="10" t="s">
        <v>7</v>
      </c>
      <c r="C33" s="41" t="s">
        <v>436</v>
      </c>
      <c r="D33" s="227">
        <v>48</v>
      </c>
      <c r="E33" s="231">
        <v>13</v>
      </c>
      <c r="F33" s="59" t="s">
        <v>156</v>
      </c>
      <c r="G33" s="60" t="s">
        <v>156</v>
      </c>
      <c r="H33" s="289">
        <v>58.52</v>
      </c>
      <c r="I33" s="42">
        <f t="shared" si="6"/>
        <v>3.007518796992481</v>
      </c>
      <c r="J33" s="43">
        <v>0.41</v>
      </c>
      <c r="K33" s="43">
        <v>0.44</v>
      </c>
      <c r="L33" s="44">
        <f t="shared" si="8"/>
        <v>7.317073170731714</v>
      </c>
      <c r="M33" s="45">
        <v>40248</v>
      </c>
      <c r="N33" s="46">
        <v>40252</v>
      </c>
      <c r="O33" s="47">
        <v>40269</v>
      </c>
      <c r="P33" s="47" t="s">
        <v>1416</v>
      </c>
      <c r="Q33" s="10"/>
      <c r="R33" s="288">
        <f t="shared" si="1"/>
        <v>55.34591194968554</v>
      </c>
      <c r="S33" s="68">
        <f t="shared" si="2"/>
        <v>18.40251572327044</v>
      </c>
      <c r="T33" s="307">
        <v>3.18</v>
      </c>
      <c r="U33" s="301">
        <v>2</v>
      </c>
      <c r="V33" s="289">
        <v>4.27</v>
      </c>
      <c r="W33" s="302">
        <v>5.31</v>
      </c>
      <c r="X33" s="301">
        <v>3.47</v>
      </c>
      <c r="Y33" s="289">
        <v>3.76</v>
      </c>
      <c r="Z33" s="325">
        <f t="shared" si="3"/>
        <v>8.35734870317002</v>
      </c>
      <c r="AA33" s="317" t="s">
        <v>1015</v>
      </c>
      <c r="AB33" s="289">
        <v>49.47</v>
      </c>
      <c r="AC33" s="302">
        <v>59.45</v>
      </c>
      <c r="AD33" s="290">
        <f t="shared" si="4"/>
        <v>18.293915504346078</v>
      </c>
      <c r="AE33" s="328">
        <f t="shared" si="5"/>
        <v>-1.564339781328847</v>
      </c>
    </row>
    <row r="34" spans="1:31" ht="11.25" customHeight="1">
      <c r="A34" s="40" t="s">
        <v>8</v>
      </c>
      <c r="B34" s="10" t="s">
        <v>9</v>
      </c>
      <c r="C34" s="41" t="s">
        <v>437</v>
      </c>
      <c r="D34" s="227">
        <v>47</v>
      </c>
      <c r="E34" s="231">
        <v>17</v>
      </c>
      <c r="F34" s="59" t="s">
        <v>156</v>
      </c>
      <c r="G34" s="60" t="s">
        <v>156</v>
      </c>
      <c r="H34" s="289">
        <v>76.86</v>
      </c>
      <c r="I34" s="42">
        <f t="shared" si="6"/>
        <v>2.7582617746552174</v>
      </c>
      <c r="J34" s="43">
        <v>0.44</v>
      </c>
      <c r="K34" s="43">
        <v>0.53</v>
      </c>
      <c r="L34" s="44">
        <f t="shared" si="8"/>
        <v>20.45454545454546</v>
      </c>
      <c r="M34" s="45">
        <v>40290</v>
      </c>
      <c r="N34" s="46">
        <v>40294</v>
      </c>
      <c r="O34" s="47">
        <v>40312</v>
      </c>
      <c r="P34" s="47" t="s">
        <v>1446</v>
      </c>
      <c r="Q34" s="10"/>
      <c r="R34" s="288">
        <f t="shared" si="1"/>
        <v>50.59665871121718</v>
      </c>
      <c r="S34" s="68">
        <f t="shared" si="2"/>
        <v>18.343675417661096</v>
      </c>
      <c r="T34" s="307">
        <v>4.19</v>
      </c>
      <c r="U34" s="301">
        <v>1.8</v>
      </c>
      <c r="V34" s="289">
        <v>2.42</v>
      </c>
      <c r="W34" s="302">
        <v>15.41</v>
      </c>
      <c r="X34" s="301">
        <v>4.81</v>
      </c>
      <c r="Y34" s="289">
        <v>5.21</v>
      </c>
      <c r="Z34" s="325">
        <f t="shared" si="3"/>
        <v>8.316008316008316</v>
      </c>
      <c r="AA34" s="317" t="s">
        <v>1016</v>
      </c>
      <c r="AB34" s="289">
        <v>73.12</v>
      </c>
      <c r="AC34" s="302">
        <v>87.39</v>
      </c>
      <c r="AD34" s="290">
        <f t="shared" si="4"/>
        <v>5.114879649890583</v>
      </c>
      <c r="AE34" s="328">
        <f t="shared" si="5"/>
        <v>-12.04943357363543</v>
      </c>
    </row>
    <row r="35" spans="1:31" ht="11.25" customHeight="1">
      <c r="A35" s="40" t="s">
        <v>32</v>
      </c>
      <c r="B35" s="10" t="s">
        <v>33</v>
      </c>
      <c r="C35" s="41" t="s">
        <v>425</v>
      </c>
      <c r="D35" s="227">
        <v>42</v>
      </c>
      <c r="E35" s="231">
        <v>32</v>
      </c>
      <c r="F35" s="81" t="s">
        <v>617</v>
      </c>
      <c r="G35" s="72" t="s">
        <v>617</v>
      </c>
      <c r="H35" s="289">
        <v>37.59</v>
      </c>
      <c r="I35" s="42">
        <f t="shared" si="6"/>
        <v>2.5006650704974724</v>
      </c>
      <c r="J35" s="448">
        <v>0.22857142857142856</v>
      </c>
      <c r="K35" s="43">
        <v>0.235</v>
      </c>
      <c r="L35" s="44">
        <f t="shared" si="8"/>
        <v>2.8124999999999956</v>
      </c>
      <c r="M35" s="45">
        <v>40245</v>
      </c>
      <c r="N35" s="46">
        <v>40247</v>
      </c>
      <c r="O35" s="47">
        <v>40263</v>
      </c>
      <c r="P35" s="47" t="s">
        <v>1441</v>
      </c>
      <c r="Q35" s="447" t="s">
        <v>653</v>
      </c>
      <c r="R35" s="288">
        <f t="shared" si="1"/>
        <v>38.21138211382114</v>
      </c>
      <c r="S35" s="68">
        <f t="shared" si="2"/>
        <v>15.280487804878051</v>
      </c>
      <c r="T35" s="307">
        <v>2.46</v>
      </c>
      <c r="U35" s="301">
        <v>1.44</v>
      </c>
      <c r="V35" s="289">
        <v>3.42</v>
      </c>
      <c r="W35" s="302">
        <v>1.58</v>
      </c>
      <c r="X35" s="301">
        <v>2.61</v>
      </c>
      <c r="Y35" s="289">
        <v>2.92</v>
      </c>
      <c r="Z35" s="325">
        <f t="shared" si="3"/>
        <v>11.877394636015337</v>
      </c>
      <c r="AA35" s="317" t="s">
        <v>1740</v>
      </c>
      <c r="AB35" s="289">
        <v>34.19</v>
      </c>
      <c r="AC35" s="302">
        <v>43.22</v>
      </c>
      <c r="AD35" s="290">
        <f t="shared" si="4"/>
        <v>9.944428195378784</v>
      </c>
      <c r="AE35" s="328">
        <f t="shared" si="5"/>
        <v>-13.026376677464127</v>
      </c>
    </row>
    <row r="36" spans="1:31" ht="11.25" customHeight="1">
      <c r="A36" s="49" t="s">
        <v>453</v>
      </c>
      <c r="B36" s="50" t="s">
        <v>454</v>
      </c>
      <c r="C36" s="51" t="s">
        <v>425</v>
      </c>
      <c r="D36" s="228">
        <v>30</v>
      </c>
      <c r="E36" s="232">
        <v>84</v>
      </c>
      <c r="F36" s="61" t="s">
        <v>181</v>
      </c>
      <c r="G36" s="93" t="s">
        <v>617</v>
      </c>
      <c r="H36" s="292">
        <v>27.09</v>
      </c>
      <c r="I36" s="52">
        <f t="shared" si="6"/>
        <v>4.5035068290882245</v>
      </c>
      <c r="J36" s="53">
        <v>0.3</v>
      </c>
      <c r="K36" s="53">
        <v>0.305</v>
      </c>
      <c r="L36" s="249">
        <f t="shared" si="8"/>
        <v>1.6666666666666607</v>
      </c>
      <c r="M36" s="64">
        <v>40434</v>
      </c>
      <c r="N36" s="65">
        <v>40436</v>
      </c>
      <c r="O36" s="55">
        <v>40452</v>
      </c>
      <c r="P36" s="55" t="s">
        <v>1416</v>
      </c>
      <c r="Q36" s="50"/>
      <c r="R36" s="253">
        <f t="shared" si="1"/>
        <v>66.30434782608695</v>
      </c>
      <c r="S36" s="69">
        <f t="shared" si="2"/>
        <v>14.722826086956522</v>
      </c>
      <c r="T36" s="308">
        <v>1.84</v>
      </c>
      <c r="U36" s="303">
        <v>1.32</v>
      </c>
      <c r="V36" s="292">
        <v>3.11</v>
      </c>
      <c r="W36" s="304">
        <v>1.25</v>
      </c>
      <c r="X36" s="303">
        <v>1.96</v>
      </c>
      <c r="Y36" s="292">
        <v>2.09</v>
      </c>
      <c r="Z36" s="327">
        <f>(Y36/X36-1)*100</f>
        <v>6.632653061224492</v>
      </c>
      <c r="AA36" s="318" t="s">
        <v>1017</v>
      </c>
      <c r="AB36" s="292">
        <v>22.15</v>
      </c>
      <c r="AC36" s="304">
        <v>31.56</v>
      </c>
      <c r="AD36" s="293">
        <f t="shared" si="4"/>
        <v>22.302483069977434</v>
      </c>
      <c r="AE36" s="330">
        <f t="shared" si="5"/>
        <v>-14.163498098859312</v>
      </c>
    </row>
    <row r="37" spans="1:31" ht="11.25" customHeight="1">
      <c r="A37" s="30" t="s">
        <v>152</v>
      </c>
      <c r="B37" s="17" t="s">
        <v>153</v>
      </c>
      <c r="C37" s="31" t="s">
        <v>423</v>
      </c>
      <c r="D37" s="226">
        <v>41</v>
      </c>
      <c r="E37" s="231">
        <v>35</v>
      </c>
      <c r="F37" s="57" t="s">
        <v>181</v>
      </c>
      <c r="G37" s="58" t="s">
        <v>181</v>
      </c>
      <c r="H37" s="321">
        <v>23.95</v>
      </c>
      <c r="I37" s="33">
        <f t="shared" si="6"/>
        <v>3.883089770354906</v>
      </c>
      <c r="J37" s="34">
        <v>0.2275</v>
      </c>
      <c r="K37" s="34">
        <v>0.2325</v>
      </c>
      <c r="L37" s="35">
        <f t="shared" si="8"/>
        <v>2.19780219780219</v>
      </c>
      <c r="M37" s="36">
        <v>40420</v>
      </c>
      <c r="N37" s="37">
        <v>40422</v>
      </c>
      <c r="O37" s="38">
        <v>40436</v>
      </c>
      <c r="P37" s="38" t="s">
        <v>1424</v>
      </c>
      <c r="Q37" s="17"/>
      <c r="R37" s="288">
        <f t="shared" si="1"/>
        <v>78.81355932203391</v>
      </c>
      <c r="S37" s="68">
        <f t="shared" si="2"/>
        <v>20.296610169491526</v>
      </c>
      <c r="T37" s="307">
        <v>1.18</v>
      </c>
      <c r="U37" s="301">
        <v>1.45</v>
      </c>
      <c r="V37" s="289">
        <v>3.43</v>
      </c>
      <c r="W37" s="302">
        <v>1.91</v>
      </c>
      <c r="X37" s="301">
        <v>1.08</v>
      </c>
      <c r="Y37" s="289">
        <v>1.08</v>
      </c>
      <c r="Z37" s="325">
        <f t="shared" si="3"/>
        <v>0</v>
      </c>
      <c r="AA37" s="317" t="s">
        <v>1018</v>
      </c>
      <c r="AB37" s="289">
        <v>20</v>
      </c>
      <c r="AC37" s="302">
        <v>26.45</v>
      </c>
      <c r="AD37" s="290">
        <f t="shared" si="4"/>
        <v>19.749999999999996</v>
      </c>
      <c r="AE37" s="328">
        <f t="shared" si="5"/>
        <v>-9.45179584120983</v>
      </c>
    </row>
    <row r="38" spans="1:31" ht="11.25" customHeight="1">
      <c r="A38" s="40" t="s">
        <v>78</v>
      </c>
      <c r="B38" s="10" t="s">
        <v>79</v>
      </c>
      <c r="C38" s="41" t="s">
        <v>432</v>
      </c>
      <c r="D38" s="227">
        <v>36</v>
      </c>
      <c r="E38" s="231">
        <v>63</v>
      </c>
      <c r="F38" s="59" t="s">
        <v>181</v>
      </c>
      <c r="G38" s="60" t="s">
        <v>156</v>
      </c>
      <c r="H38" s="289">
        <v>48.22</v>
      </c>
      <c r="I38" s="42">
        <f t="shared" si="6"/>
        <v>4.935711323102447</v>
      </c>
      <c r="J38" s="43">
        <v>0.59</v>
      </c>
      <c r="K38" s="43">
        <v>0.595</v>
      </c>
      <c r="L38" s="66">
        <f t="shared" si="8"/>
        <v>0.8474576271186418</v>
      </c>
      <c r="M38" s="45">
        <v>40224</v>
      </c>
      <c r="N38" s="46">
        <v>40226</v>
      </c>
      <c r="O38" s="47">
        <v>40252</v>
      </c>
      <c r="P38" s="47" t="s">
        <v>1424</v>
      </c>
      <c r="Q38" s="10"/>
      <c r="R38" s="288">
        <f t="shared" si="1"/>
        <v>70.41420118343196</v>
      </c>
      <c r="S38" s="68">
        <f t="shared" si="2"/>
        <v>14.266272189349113</v>
      </c>
      <c r="T38" s="307">
        <v>3.38</v>
      </c>
      <c r="U38" s="301">
        <v>3.25</v>
      </c>
      <c r="V38" s="289">
        <v>1.03</v>
      </c>
      <c r="W38" s="302">
        <v>1.32</v>
      </c>
      <c r="X38" s="301">
        <v>3.34</v>
      </c>
      <c r="Y38" s="289">
        <v>3.48</v>
      </c>
      <c r="Z38" s="325">
        <f t="shared" si="3"/>
        <v>4.191616766467066</v>
      </c>
      <c r="AA38" s="317" t="s">
        <v>1019</v>
      </c>
      <c r="AB38" s="289">
        <v>40.15</v>
      </c>
      <c r="AC38" s="302">
        <v>48.94</v>
      </c>
      <c r="AD38" s="290">
        <f t="shared" si="4"/>
        <v>20.099626400996264</v>
      </c>
      <c r="AE38" s="328">
        <f t="shared" si="5"/>
        <v>-1.471189211279115</v>
      </c>
    </row>
    <row r="39" spans="1:31" ht="11.25" customHeight="1">
      <c r="A39" s="40" t="s">
        <v>1748</v>
      </c>
      <c r="B39" s="10" t="s">
        <v>1749</v>
      </c>
      <c r="C39" s="41" t="s">
        <v>438</v>
      </c>
      <c r="D39" s="227">
        <v>57</v>
      </c>
      <c r="E39" s="231">
        <v>1</v>
      </c>
      <c r="F39" s="59" t="s">
        <v>181</v>
      </c>
      <c r="G39" s="60" t="s">
        <v>156</v>
      </c>
      <c r="H39" s="289">
        <v>31.09</v>
      </c>
      <c r="I39" s="42">
        <f t="shared" si="6"/>
        <v>3.473785783210036</v>
      </c>
      <c r="J39" s="43">
        <v>0.26</v>
      </c>
      <c r="K39" s="43">
        <v>0.27</v>
      </c>
      <c r="L39" s="44">
        <f aca="true" t="shared" si="9" ref="L39:L70">((K39/J39)-1)*100</f>
        <v>3.8461538461538547</v>
      </c>
      <c r="M39" s="45">
        <v>40227</v>
      </c>
      <c r="N39" s="46">
        <v>40231</v>
      </c>
      <c r="O39" s="47">
        <v>40245</v>
      </c>
      <c r="P39" s="47" t="s">
        <v>1438</v>
      </c>
      <c r="Q39" s="10"/>
      <c r="R39" s="288">
        <f t="shared" si="1"/>
        <v>152.11267605633805</v>
      </c>
      <c r="S39" s="68">
        <f t="shared" si="2"/>
        <v>43.7887323943662</v>
      </c>
      <c r="T39" s="307">
        <v>0.71</v>
      </c>
      <c r="U39" s="301">
        <v>1.36</v>
      </c>
      <c r="V39" s="289">
        <v>0.76</v>
      </c>
      <c r="W39" s="302">
        <v>1.99</v>
      </c>
      <c r="X39" s="301">
        <v>2.04</v>
      </c>
      <c r="Y39" s="289">
        <v>2.13</v>
      </c>
      <c r="Z39" s="325">
        <f>(Y39/X39-1)*100</f>
        <v>4.411764705882337</v>
      </c>
      <c r="AA39" s="317" t="s">
        <v>1020</v>
      </c>
      <c r="AB39" s="289">
        <v>18.26</v>
      </c>
      <c r="AC39" s="302">
        <v>35.2</v>
      </c>
      <c r="AD39" s="290">
        <f t="shared" si="4"/>
        <v>70.26286966046</v>
      </c>
      <c r="AE39" s="328">
        <f t="shared" si="5"/>
        <v>-11.676136363636372</v>
      </c>
    </row>
    <row r="40" spans="1:31" ht="11.25" customHeight="1">
      <c r="A40" s="40" t="s">
        <v>1752</v>
      </c>
      <c r="B40" s="10" t="s">
        <v>1753</v>
      </c>
      <c r="C40" s="41" t="s">
        <v>439</v>
      </c>
      <c r="D40" s="227">
        <v>55</v>
      </c>
      <c r="E40" s="231">
        <v>3</v>
      </c>
      <c r="F40" s="59" t="s">
        <v>156</v>
      </c>
      <c r="G40" s="60" t="s">
        <v>181</v>
      </c>
      <c r="H40" s="289">
        <v>52.21</v>
      </c>
      <c r="I40" s="42">
        <f t="shared" si="6"/>
        <v>2.1068760773798125</v>
      </c>
      <c r="J40" s="43">
        <v>0.26</v>
      </c>
      <c r="K40" s="43">
        <v>0.275</v>
      </c>
      <c r="L40" s="44">
        <f t="shared" si="9"/>
        <v>5.769230769230771</v>
      </c>
      <c r="M40" s="45">
        <v>40417</v>
      </c>
      <c r="N40" s="46">
        <v>40421</v>
      </c>
      <c r="O40" s="47">
        <v>40436</v>
      </c>
      <c r="P40" s="47" t="s">
        <v>1424</v>
      </c>
      <c r="Q40" s="10"/>
      <c r="R40" s="288">
        <f t="shared" si="1"/>
        <v>42.80155642023347</v>
      </c>
      <c r="S40" s="68">
        <f t="shared" si="2"/>
        <v>20.315175097276267</v>
      </c>
      <c r="T40" s="307">
        <v>2.57</v>
      </c>
      <c r="U40" s="301">
        <v>1.07</v>
      </c>
      <c r="V40" s="289">
        <v>1.52</v>
      </c>
      <c r="W40" s="302">
        <v>2.37</v>
      </c>
      <c r="X40" s="301">
        <v>3.24</v>
      </c>
      <c r="Y40" s="289">
        <v>3.7</v>
      </c>
      <c r="Z40" s="325">
        <f t="shared" si="3"/>
        <v>14.197530864197528</v>
      </c>
      <c r="AA40" s="317" t="s">
        <v>1021</v>
      </c>
      <c r="AB40" s="289">
        <v>36.52</v>
      </c>
      <c r="AC40" s="302">
        <v>55.5</v>
      </c>
      <c r="AD40" s="290">
        <f t="shared" si="4"/>
        <v>42.96276013143482</v>
      </c>
      <c r="AE40" s="328">
        <f t="shared" si="5"/>
        <v>-5.927927927927926</v>
      </c>
    </row>
    <row r="41" spans="1:31" ht="11.25" customHeight="1">
      <c r="A41" s="49" t="s">
        <v>167</v>
      </c>
      <c r="B41" s="50" t="s">
        <v>168</v>
      </c>
      <c r="C41" s="51" t="s">
        <v>444</v>
      </c>
      <c r="D41" s="228">
        <v>29</v>
      </c>
      <c r="E41" s="231">
        <v>85</v>
      </c>
      <c r="F41" s="92" t="s">
        <v>617</v>
      </c>
      <c r="G41" s="93" t="s">
        <v>617</v>
      </c>
      <c r="H41" s="292">
        <v>29.04</v>
      </c>
      <c r="I41" s="52">
        <f t="shared" si="6"/>
        <v>2.203856749311295</v>
      </c>
      <c r="J41" s="53">
        <v>0.155</v>
      </c>
      <c r="K41" s="53">
        <v>0.16</v>
      </c>
      <c r="L41" s="54">
        <f t="shared" si="9"/>
        <v>3.2258064516129004</v>
      </c>
      <c r="M41" s="429">
        <v>40114</v>
      </c>
      <c r="N41" s="430">
        <v>40116</v>
      </c>
      <c r="O41" s="431">
        <v>40130</v>
      </c>
      <c r="P41" s="55" t="s">
        <v>1420</v>
      </c>
      <c r="Q41" s="50"/>
      <c r="R41" s="288">
        <f t="shared" si="1"/>
        <v>46.043165467625904</v>
      </c>
      <c r="S41" s="68">
        <f t="shared" si="2"/>
        <v>20.892086330935253</v>
      </c>
      <c r="T41" s="307">
        <v>1.39</v>
      </c>
      <c r="U41" s="301">
        <v>1.74</v>
      </c>
      <c r="V41" s="289">
        <v>3.19</v>
      </c>
      <c r="W41" s="302">
        <v>8.9</v>
      </c>
      <c r="X41" s="301">
        <v>1.39</v>
      </c>
      <c r="Y41" s="289">
        <v>1.73</v>
      </c>
      <c r="Z41" s="325">
        <f t="shared" si="3"/>
        <v>24.460431654676263</v>
      </c>
      <c r="AA41" s="317" t="s">
        <v>640</v>
      </c>
      <c r="AB41" s="289">
        <v>25.6</v>
      </c>
      <c r="AC41" s="302">
        <v>36.08</v>
      </c>
      <c r="AD41" s="290">
        <f t="shared" si="4"/>
        <v>13.437499999999991</v>
      </c>
      <c r="AE41" s="328">
        <f t="shared" si="5"/>
        <v>-19.51219512195122</v>
      </c>
    </row>
    <row r="42" spans="1:31" ht="11.25" customHeight="1">
      <c r="A42" s="30" t="s">
        <v>29</v>
      </c>
      <c r="B42" s="17" t="s">
        <v>30</v>
      </c>
      <c r="C42" s="31" t="s">
        <v>419</v>
      </c>
      <c r="D42" s="226">
        <v>42</v>
      </c>
      <c r="E42" s="230">
        <v>30</v>
      </c>
      <c r="F42" s="57" t="s">
        <v>156</v>
      </c>
      <c r="G42" s="58" t="s">
        <v>156</v>
      </c>
      <c r="H42" s="321">
        <v>36.53</v>
      </c>
      <c r="I42" s="33">
        <f t="shared" si="6"/>
        <v>5.365453052285792</v>
      </c>
      <c r="J42" s="34">
        <v>0.47</v>
      </c>
      <c r="K42" s="34">
        <v>0.49</v>
      </c>
      <c r="L42" s="35">
        <f t="shared" si="9"/>
        <v>4.255319148936176</v>
      </c>
      <c r="M42" s="122">
        <v>39855</v>
      </c>
      <c r="N42" s="123">
        <v>39857</v>
      </c>
      <c r="O42" s="250">
        <v>39882</v>
      </c>
      <c r="P42" s="38" t="s">
        <v>1418</v>
      </c>
      <c r="Q42" s="17"/>
      <c r="R42" s="252">
        <f t="shared" si="1"/>
        <v>48.51485148514851</v>
      </c>
      <c r="S42" s="67">
        <f t="shared" si="2"/>
        <v>9.042079207920793</v>
      </c>
      <c r="T42" s="319">
        <v>4.04</v>
      </c>
      <c r="U42" s="320">
        <v>-1.26</v>
      </c>
      <c r="V42" s="321">
        <v>1.77</v>
      </c>
      <c r="W42" s="322">
        <v>3.94</v>
      </c>
      <c r="X42" s="320">
        <v>4.61</v>
      </c>
      <c r="Y42" s="321">
        <v>4.43</v>
      </c>
      <c r="Z42" s="326">
        <f t="shared" si="3"/>
        <v>-3.904555314533631</v>
      </c>
      <c r="AA42" s="323" t="s">
        <v>1022</v>
      </c>
      <c r="AB42" s="321">
        <v>32.02</v>
      </c>
      <c r="AC42" s="322">
        <v>38</v>
      </c>
      <c r="AD42" s="324">
        <f t="shared" si="4"/>
        <v>14.084946908182378</v>
      </c>
      <c r="AE42" s="329">
        <f t="shared" si="5"/>
        <v>-3.8684210526315757</v>
      </c>
    </row>
    <row r="43" spans="1:31" ht="11.25" customHeight="1">
      <c r="A43" s="40" t="s">
        <v>1754</v>
      </c>
      <c r="B43" s="10" t="s">
        <v>1755</v>
      </c>
      <c r="C43" s="41" t="s">
        <v>445</v>
      </c>
      <c r="D43" s="227">
        <v>53</v>
      </c>
      <c r="E43" s="231">
        <v>8</v>
      </c>
      <c r="F43" s="59" t="s">
        <v>181</v>
      </c>
      <c r="G43" s="60" t="s">
        <v>181</v>
      </c>
      <c r="H43" s="289">
        <v>52.66</v>
      </c>
      <c r="I43" s="42">
        <f t="shared" si="6"/>
        <v>2.544625902012913</v>
      </c>
      <c r="J43" s="43">
        <v>0.33</v>
      </c>
      <c r="K43" s="43">
        <v>0.335</v>
      </c>
      <c r="L43" s="66">
        <f t="shared" si="9"/>
        <v>1.5151515151515138</v>
      </c>
      <c r="M43" s="45">
        <v>40128</v>
      </c>
      <c r="N43" s="46">
        <v>40130</v>
      </c>
      <c r="O43" s="47">
        <v>40157</v>
      </c>
      <c r="P43" s="47" t="s">
        <v>1418</v>
      </c>
      <c r="Q43" s="10"/>
      <c r="R43" s="288">
        <f t="shared" si="1"/>
        <v>52.75590551181103</v>
      </c>
      <c r="S43" s="68">
        <f t="shared" si="2"/>
        <v>20.732283464566926</v>
      </c>
      <c r="T43" s="307">
        <v>2.54</v>
      </c>
      <c r="U43" s="301">
        <v>1.41</v>
      </c>
      <c r="V43" s="289">
        <v>1.88</v>
      </c>
      <c r="W43" s="302">
        <v>4.46</v>
      </c>
      <c r="X43" s="301">
        <v>2.66</v>
      </c>
      <c r="Y43" s="289">
        <v>3.23</v>
      </c>
      <c r="Z43" s="325">
        <f t="shared" si="3"/>
        <v>21.42857142857142</v>
      </c>
      <c r="AA43" s="317" t="s">
        <v>1023</v>
      </c>
      <c r="AB43" s="289">
        <v>37.45</v>
      </c>
      <c r="AC43" s="302">
        <v>53.82</v>
      </c>
      <c r="AD43" s="290">
        <f t="shared" si="4"/>
        <v>40.614152202937234</v>
      </c>
      <c r="AE43" s="328">
        <f t="shared" si="5"/>
        <v>-2.1553325901152056</v>
      </c>
    </row>
    <row r="44" spans="1:31" ht="11.25" customHeight="1">
      <c r="A44" s="40" t="s">
        <v>169</v>
      </c>
      <c r="B44" s="10" t="s">
        <v>170</v>
      </c>
      <c r="C44" s="41" t="s">
        <v>446</v>
      </c>
      <c r="D44" s="227">
        <v>28</v>
      </c>
      <c r="E44" s="231">
        <v>90</v>
      </c>
      <c r="F44" s="59" t="s">
        <v>181</v>
      </c>
      <c r="G44" s="60" t="s">
        <v>181</v>
      </c>
      <c r="H44" s="289">
        <v>45.72</v>
      </c>
      <c r="I44" s="441">
        <f t="shared" si="6"/>
        <v>1.1373578302712162</v>
      </c>
      <c r="J44" s="43">
        <v>0.125</v>
      </c>
      <c r="K44" s="43">
        <v>0.13</v>
      </c>
      <c r="L44" s="44">
        <f t="shared" si="9"/>
        <v>4.0000000000000036</v>
      </c>
      <c r="M44" s="45">
        <v>40219</v>
      </c>
      <c r="N44" s="46">
        <v>40224</v>
      </c>
      <c r="O44" s="47">
        <v>40238</v>
      </c>
      <c r="P44" s="47" t="s">
        <v>1423</v>
      </c>
      <c r="Q44" s="10"/>
      <c r="R44" s="288">
        <f t="shared" si="1"/>
        <v>13.471502590673575</v>
      </c>
      <c r="S44" s="68">
        <f t="shared" si="2"/>
        <v>11.844559585492227</v>
      </c>
      <c r="T44" s="307">
        <v>3.86</v>
      </c>
      <c r="U44" s="301">
        <v>1.4</v>
      </c>
      <c r="V44" s="289">
        <v>2.12</v>
      </c>
      <c r="W44" s="302">
        <v>1.48</v>
      </c>
      <c r="X44" s="301">
        <v>4.45</v>
      </c>
      <c r="Y44" s="289">
        <v>3.67</v>
      </c>
      <c r="Z44" s="325">
        <f t="shared" si="3"/>
        <v>-17.52808988764045</v>
      </c>
      <c r="AA44" s="317" t="s">
        <v>1024</v>
      </c>
      <c r="AB44" s="289">
        <v>40.25</v>
      </c>
      <c r="AC44" s="302">
        <v>49.94</v>
      </c>
      <c r="AD44" s="290">
        <f t="shared" si="4"/>
        <v>13.59006211180124</v>
      </c>
      <c r="AE44" s="328">
        <f t="shared" si="5"/>
        <v>-8.450140168201841</v>
      </c>
    </row>
    <row r="45" spans="1:31" ht="11.25" customHeight="1">
      <c r="A45" s="40" t="s">
        <v>171</v>
      </c>
      <c r="B45" s="10" t="s">
        <v>172</v>
      </c>
      <c r="C45" s="41" t="s">
        <v>447</v>
      </c>
      <c r="D45" s="227">
        <v>28</v>
      </c>
      <c r="E45" s="231">
        <v>93</v>
      </c>
      <c r="F45" s="59" t="s">
        <v>181</v>
      </c>
      <c r="G45" s="60" t="s">
        <v>181</v>
      </c>
      <c r="H45" s="289">
        <v>61.79</v>
      </c>
      <c r="I45" s="42">
        <f>((K45*4)/H45)*100</f>
        <v>2.8483573393753034</v>
      </c>
      <c r="J45" s="43">
        <v>0.42</v>
      </c>
      <c r="K45" s="43">
        <v>0.44</v>
      </c>
      <c r="L45" s="44">
        <f t="shared" si="9"/>
        <v>4.761904761904767</v>
      </c>
      <c r="M45" s="45">
        <v>40309</v>
      </c>
      <c r="N45" s="46">
        <v>40311</v>
      </c>
      <c r="O45" s="47">
        <v>40339</v>
      </c>
      <c r="P45" s="47" t="s">
        <v>1418</v>
      </c>
      <c r="Q45" s="10"/>
      <c r="R45" s="288">
        <f t="shared" si="1"/>
        <v>33.97683397683398</v>
      </c>
      <c r="S45" s="68">
        <f t="shared" si="2"/>
        <v>11.928571428571429</v>
      </c>
      <c r="T45" s="307">
        <v>5.18</v>
      </c>
      <c r="U45" s="301">
        <v>0.91</v>
      </c>
      <c r="V45" s="289">
        <v>0.99</v>
      </c>
      <c r="W45" s="302">
        <v>2.24</v>
      </c>
      <c r="X45" s="301">
        <v>5.74</v>
      </c>
      <c r="Y45" s="289">
        <v>6.33</v>
      </c>
      <c r="Z45" s="325">
        <f t="shared" si="3"/>
        <v>10.278745644599297</v>
      </c>
      <c r="AA45" s="317" t="s">
        <v>1025</v>
      </c>
      <c r="AB45" s="289">
        <v>55.94</v>
      </c>
      <c r="AC45" s="302">
        <v>76.54</v>
      </c>
      <c r="AD45" s="290">
        <f t="shared" si="4"/>
        <v>10.457633178405437</v>
      </c>
      <c r="AE45" s="328">
        <f t="shared" si="5"/>
        <v>-19.270969427750202</v>
      </c>
    </row>
    <row r="46" spans="1:31" ht="11.25" customHeight="1">
      <c r="A46" s="49" t="s">
        <v>111</v>
      </c>
      <c r="B46" s="50" t="s">
        <v>112</v>
      </c>
      <c r="C46" s="51" t="s">
        <v>448</v>
      </c>
      <c r="D46" s="228">
        <v>34</v>
      </c>
      <c r="E46" s="232">
        <v>72</v>
      </c>
      <c r="F46" s="92" t="s">
        <v>617</v>
      </c>
      <c r="G46" s="93" t="s">
        <v>617</v>
      </c>
      <c r="H46" s="292">
        <v>44.16</v>
      </c>
      <c r="I46" s="442">
        <f t="shared" si="6"/>
        <v>1.403985507246377</v>
      </c>
      <c r="J46" s="53">
        <v>0.135</v>
      </c>
      <c r="K46" s="53">
        <v>0.155</v>
      </c>
      <c r="L46" s="54">
        <f t="shared" si="9"/>
        <v>14.814814814814813</v>
      </c>
      <c r="M46" s="64">
        <v>40248</v>
      </c>
      <c r="N46" s="65">
        <v>40252</v>
      </c>
      <c r="O46" s="55">
        <v>40283</v>
      </c>
      <c r="P46" s="55" t="s">
        <v>1429</v>
      </c>
      <c r="Q46" s="50"/>
      <c r="R46" s="253">
        <f t="shared" si="1"/>
        <v>24.899598393574294</v>
      </c>
      <c r="S46" s="69">
        <f t="shared" si="2"/>
        <v>17.73493975903614</v>
      </c>
      <c r="T46" s="308">
        <v>2.49</v>
      </c>
      <c r="U46" s="303">
        <v>1.26</v>
      </c>
      <c r="V46" s="292">
        <v>0.76</v>
      </c>
      <c r="W46" s="304">
        <v>4.12</v>
      </c>
      <c r="X46" s="303">
        <v>2.58</v>
      </c>
      <c r="Y46" s="292">
        <v>2.96</v>
      </c>
      <c r="Z46" s="327">
        <f>(Y46/X46-1)*100</f>
        <v>14.72868217054264</v>
      </c>
      <c r="AA46" s="318" t="s">
        <v>1026</v>
      </c>
      <c r="AB46" s="292">
        <v>26.15</v>
      </c>
      <c r="AC46" s="304">
        <v>45.1</v>
      </c>
      <c r="AD46" s="293">
        <f t="shared" si="4"/>
        <v>68.87189292543022</v>
      </c>
      <c r="AE46" s="330">
        <f t="shared" si="5"/>
        <v>-2.084257206208436</v>
      </c>
    </row>
    <row r="47" spans="1:31" ht="11.25" customHeight="1">
      <c r="A47" s="30" t="s">
        <v>22</v>
      </c>
      <c r="B47" s="17" t="s">
        <v>24</v>
      </c>
      <c r="C47" s="31" t="s">
        <v>449</v>
      </c>
      <c r="D47" s="226">
        <v>43</v>
      </c>
      <c r="E47" s="231">
        <v>29</v>
      </c>
      <c r="F47" s="57" t="s">
        <v>181</v>
      </c>
      <c r="G47" s="58" t="s">
        <v>181</v>
      </c>
      <c r="H47" s="321">
        <v>81.66</v>
      </c>
      <c r="I47" s="33">
        <f t="shared" si="6"/>
        <v>3.2819005633112908</v>
      </c>
      <c r="J47" s="34">
        <v>0.66</v>
      </c>
      <c r="K47" s="34">
        <v>0.67</v>
      </c>
      <c r="L47" s="111">
        <f t="shared" si="9"/>
        <v>1.5151515151515138</v>
      </c>
      <c r="M47" s="36">
        <v>40442</v>
      </c>
      <c r="N47" s="37">
        <v>40444</v>
      </c>
      <c r="O47" s="38">
        <v>40466</v>
      </c>
      <c r="P47" s="38" t="s">
        <v>1429</v>
      </c>
      <c r="Q47" s="17"/>
      <c r="R47" s="288">
        <f t="shared" si="1"/>
        <v>137.43589743589743</v>
      </c>
      <c r="S47" s="68">
        <f t="shared" si="2"/>
        <v>41.87692307692308</v>
      </c>
      <c r="T47" s="307">
        <v>1.95</v>
      </c>
      <c r="U47" s="301">
        <v>2.77</v>
      </c>
      <c r="V47" s="289">
        <v>9.24</v>
      </c>
      <c r="W47" s="302">
        <v>4.35</v>
      </c>
      <c r="X47" s="301">
        <v>3.87</v>
      </c>
      <c r="Y47" s="289">
        <v>4.1</v>
      </c>
      <c r="Z47" s="325">
        <f t="shared" si="3"/>
        <v>5.943152454780343</v>
      </c>
      <c r="AA47" s="317" t="s">
        <v>1027</v>
      </c>
      <c r="AB47" s="289">
        <v>57.42</v>
      </c>
      <c r="AC47" s="302">
        <v>83.63</v>
      </c>
      <c r="AD47" s="290">
        <f t="shared" si="4"/>
        <v>42.21525600835945</v>
      </c>
      <c r="AE47" s="328">
        <f t="shared" si="5"/>
        <v>-2.3556140141097677</v>
      </c>
    </row>
    <row r="48" spans="1:31" ht="11.25" customHeight="1">
      <c r="A48" s="40" t="s">
        <v>492</v>
      </c>
      <c r="B48" s="10" t="s">
        <v>493</v>
      </c>
      <c r="C48" s="41" t="s">
        <v>444</v>
      </c>
      <c r="D48" s="227">
        <v>29</v>
      </c>
      <c r="E48" s="231">
        <v>86</v>
      </c>
      <c r="F48" s="59" t="s">
        <v>181</v>
      </c>
      <c r="G48" s="60" t="s">
        <v>181</v>
      </c>
      <c r="H48" s="289">
        <v>106.9</v>
      </c>
      <c r="I48" s="441">
        <f t="shared" si="6"/>
        <v>0.823199251637044</v>
      </c>
      <c r="J48" s="43">
        <v>0.21</v>
      </c>
      <c r="K48" s="43">
        <v>0.22</v>
      </c>
      <c r="L48" s="44">
        <f t="shared" si="9"/>
        <v>4.761904761904767</v>
      </c>
      <c r="M48" s="45">
        <v>40176</v>
      </c>
      <c r="N48" s="46">
        <v>40178</v>
      </c>
      <c r="O48" s="47">
        <v>40186</v>
      </c>
      <c r="P48" s="47" t="s">
        <v>1428</v>
      </c>
      <c r="Q48" s="10"/>
      <c r="R48" s="288">
        <f t="shared" si="1"/>
        <v>13.990461049284578</v>
      </c>
      <c r="S48" s="68">
        <f t="shared" si="2"/>
        <v>16.99523052464229</v>
      </c>
      <c r="T48" s="307">
        <v>6.29</v>
      </c>
      <c r="U48" s="301">
        <v>1.44</v>
      </c>
      <c r="V48" s="289">
        <v>4.32</v>
      </c>
      <c r="W48" s="302">
        <v>3.24</v>
      </c>
      <c r="X48" s="301">
        <v>6.34</v>
      </c>
      <c r="Y48" s="289">
        <v>7.3</v>
      </c>
      <c r="Z48" s="325">
        <f t="shared" si="3"/>
        <v>15.14195583596214</v>
      </c>
      <c r="AA48" s="317" t="s">
        <v>1028</v>
      </c>
      <c r="AB48" s="289">
        <v>84</v>
      </c>
      <c r="AC48" s="302">
        <v>121.9</v>
      </c>
      <c r="AD48" s="290">
        <f t="shared" si="4"/>
        <v>27.26190476190477</v>
      </c>
      <c r="AE48" s="328">
        <f t="shared" si="5"/>
        <v>-12.305168170631665</v>
      </c>
    </row>
    <row r="49" spans="1:31" ht="11.25" customHeight="1">
      <c r="A49" s="40" t="s">
        <v>1760</v>
      </c>
      <c r="B49" s="10" t="s">
        <v>1756</v>
      </c>
      <c r="C49" s="41" t="s">
        <v>434</v>
      </c>
      <c r="D49" s="227">
        <v>54</v>
      </c>
      <c r="E49" s="231">
        <v>5</v>
      </c>
      <c r="F49" s="59" t="s">
        <v>181</v>
      </c>
      <c r="G49" s="60" t="s">
        <v>181</v>
      </c>
      <c r="H49" s="289">
        <v>44.59</v>
      </c>
      <c r="I49" s="42">
        <f t="shared" si="6"/>
        <v>3.677954698362861</v>
      </c>
      <c r="J49" s="43">
        <v>0.4</v>
      </c>
      <c r="K49" s="43">
        <v>0.41</v>
      </c>
      <c r="L49" s="44">
        <f t="shared" si="9"/>
        <v>2.499999999999991</v>
      </c>
      <c r="M49" s="45">
        <v>40240</v>
      </c>
      <c r="N49" s="46">
        <v>40242</v>
      </c>
      <c r="O49" s="47">
        <v>40269</v>
      </c>
      <c r="P49" s="47" t="s">
        <v>1416</v>
      </c>
      <c r="Q49" s="10"/>
      <c r="R49" s="288">
        <f t="shared" si="1"/>
        <v>60.51660516605166</v>
      </c>
      <c r="S49" s="68">
        <f t="shared" si="2"/>
        <v>16.45387453874539</v>
      </c>
      <c r="T49" s="307">
        <v>2.71</v>
      </c>
      <c r="U49" s="301">
        <v>1.53</v>
      </c>
      <c r="V49" s="289">
        <v>0.67</v>
      </c>
      <c r="W49" s="302">
        <v>2.66</v>
      </c>
      <c r="X49" s="301">
        <v>2.82</v>
      </c>
      <c r="Y49" s="289">
        <v>3.15</v>
      </c>
      <c r="Z49" s="325">
        <f t="shared" si="3"/>
        <v>11.70212765957448</v>
      </c>
      <c r="AA49" s="317" t="s">
        <v>1029</v>
      </c>
      <c r="AB49" s="289">
        <v>34.91</v>
      </c>
      <c r="AC49" s="302">
        <v>45.42</v>
      </c>
      <c r="AD49" s="290">
        <f t="shared" si="4"/>
        <v>27.72844457175597</v>
      </c>
      <c r="AE49" s="328">
        <f t="shared" si="5"/>
        <v>-1.827388815499776</v>
      </c>
    </row>
    <row r="50" spans="1:31" ht="11.25" customHeight="1">
      <c r="A50" s="40" t="s">
        <v>186</v>
      </c>
      <c r="B50" s="10" t="s">
        <v>187</v>
      </c>
      <c r="C50" s="41" t="s">
        <v>439</v>
      </c>
      <c r="D50" s="227">
        <v>37</v>
      </c>
      <c r="E50" s="231">
        <v>55</v>
      </c>
      <c r="F50" s="59" t="s">
        <v>181</v>
      </c>
      <c r="G50" s="60" t="s">
        <v>181</v>
      </c>
      <c r="H50" s="289">
        <v>27.56</v>
      </c>
      <c r="I50" s="441">
        <f t="shared" si="6"/>
        <v>1.5239477503628447</v>
      </c>
      <c r="J50" s="43">
        <v>0.1</v>
      </c>
      <c r="K50" s="43">
        <v>0.105</v>
      </c>
      <c r="L50" s="44">
        <f t="shared" si="9"/>
        <v>4.999999999999982</v>
      </c>
      <c r="M50" s="45">
        <v>40127</v>
      </c>
      <c r="N50" s="46">
        <v>40130</v>
      </c>
      <c r="O50" s="47">
        <v>40157</v>
      </c>
      <c r="P50" s="47" t="s">
        <v>1418</v>
      </c>
      <c r="Q50" s="280"/>
      <c r="R50" s="288">
        <f t="shared" si="1"/>
        <v>36.8421052631579</v>
      </c>
      <c r="S50" s="68">
        <f t="shared" si="2"/>
        <v>24.17543859649123</v>
      </c>
      <c r="T50" s="307">
        <v>1.14</v>
      </c>
      <c r="U50" s="301">
        <v>1.07</v>
      </c>
      <c r="V50" s="289">
        <v>1.75</v>
      </c>
      <c r="W50" s="302">
        <v>2.55</v>
      </c>
      <c r="X50" s="301">
        <v>1.28</v>
      </c>
      <c r="Y50" s="289">
        <v>1.53</v>
      </c>
      <c r="Z50" s="325">
        <f t="shared" si="3"/>
        <v>19.53125</v>
      </c>
      <c r="AA50" s="317" t="s">
        <v>1030</v>
      </c>
      <c r="AB50" s="289">
        <v>22.37</v>
      </c>
      <c r="AC50" s="302">
        <v>31.47</v>
      </c>
      <c r="AD50" s="290">
        <f t="shared" si="4"/>
        <v>23.200715243629848</v>
      </c>
      <c r="AE50" s="328">
        <f t="shared" si="5"/>
        <v>-12.42453129965046</v>
      </c>
    </row>
    <row r="51" spans="1:31" ht="11.25" customHeight="1">
      <c r="A51" s="49" t="s">
        <v>25</v>
      </c>
      <c r="B51" s="50" t="s">
        <v>26</v>
      </c>
      <c r="C51" s="51" t="s">
        <v>465</v>
      </c>
      <c r="D51" s="228">
        <v>41</v>
      </c>
      <c r="E51" s="231">
        <v>34</v>
      </c>
      <c r="F51" s="61" t="s">
        <v>181</v>
      </c>
      <c r="G51" s="63" t="s">
        <v>181</v>
      </c>
      <c r="H51" s="292">
        <v>19.87</v>
      </c>
      <c r="I51" s="442">
        <f t="shared" si="6"/>
        <v>1.409159536990438</v>
      </c>
      <c r="J51" s="53">
        <v>0.068</v>
      </c>
      <c r="K51" s="53">
        <v>0.07</v>
      </c>
      <c r="L51" s="54">
        <f t="shared" si="9"/>
        <v>2.941176470588247</v>
      </c>
      <c r="M51" s="64">
        <v>40295</v>
      </c>
      <c r="N51" s="65">
        <v>40297</v>
      </c>
      <c r="O51" s="55">
        <v>40311</v>
      </c>
      <c r="P51" s="55" t="s">
        <v>1420</v>
      </c>
      <c r="Q51" s="50"/>
      <c r="R51" s="288">
        <f t="shared" si="1"/>
        <v>18.91891891891892</v>
      </c>
      <c r="S51" s="68">
        <f t="shared" si="2"/>
        <v>13.425675675675677</v>
      </c>
      <c r="T51" s="307">
        <v>1.48</v>
      </c>
      <c r="U51" s="301">
        <v>2.49</v>
      </c>
      <c r="V51" s="289">
        <v>0.73</v>
      </c>
      <c r="W51" s="302">
        <v>1.73</v>
      </c>
      <c r="X51" s="301">
        <v>1.57</v>
      </c>
      <c r="Y51" s="289">
        <v>1.72</v>
      </c>
      <c r="Z51" s="325">
        <f t="shared" si="3"/>
        <v>9.554140127388532</v>
      </c>
      <c r="AA51" s="317" t="s">
        <v>1031</v>
      </c>
      <c r="AB51" s="289">
        <v>18.47</v>
      </c>
      <c r="AC51" s="302">
        <v>24.66</v>
      </c>
      <c r="AD51" s="290">
        <f t="shared" si="4"/>
        <v>7.579859231185719</v>
      </c>
      <c r="AE51" s="328">
        <f t="shared" si="5"/>
        <v>-19.424168694241683</v>
      </c>
    </row>
    <row r="52" spans="1:31" ht="11.25" customHeight="1">
      <c r="A52" s="30" t="s">
        <v>113</v>
      </c>
      <c r="B52" s="17" t="s">
        <v>114</v>
      </c>
      <c r="C52" s="31" t="s">
        <v>447</v>
      </c>
      <c r="D52" s="226">
        <v>38</v>
      </c>
      <c r="E52" s="230">
        <v>53</v>
      </c>
      <c r="F52" s="112" t="s">
        <v>617</v>
      </c>
      <c r="G52" s="73" t="s">
        <v>617</v>
      </c>
      <c r="H52" s="321">
        <v>40.46</v>
      </c>
      <c r="I52" s="440">
        <f t="shared" si="6"/>
        <v>0.5931784478497281</v>
      </c>
      <c r="J52" s="34">
        <v>0.05</v>
      </c>
      <c r="K52" s="34">
        <v>0.06</v>
      </c>
      <c r="L52" s="35">
        <f t="shared" si="9"/>
        <v>19.999999999999996</v>
      </c>
      <c r="M52" s="36">
        <v>40401</v>
      </c>
      <c r="N52" s="37">
        <v>40403</v>
      </c>
      <c r="O52" s="38">
        <v>40422</v>
      </c>
      <c r="P52" s="38" t="s">
        <v>1423</v>
      </c>
      <c r="Q52" s="17"/>
      <c r="R52" s="252">
        <f t="shared" si="1"/>
        <v>20.689655172413794</v>
      </c>
      <c r="S52" s="67">
        <f t="shared" si="2"/>
        <v>34.87931034482759</v>
      </c>
      <c r="T52" s="319">
        <v>1.16</v>
      </c>
      <c r="U52" s="320">
        <v>1.61</v>
      </c>
      <c r="V52" s="321">
        <v>2.46</v>
      </c>
      <c r="W52" s="322">
        <v>1.57</v>
      </c>
      <c r="X52" s="320">
        <v>2.5</v>
      </c>
      <c r="Y52" s="321">
        <v>2.94</v>
      </c>
      <c r="Z52" s="326">
        <f>(Y52/X52-1)*100</f>
        <v>17.599999999999994</v>
      </c>
      <c r="AA52" s="323" t="s">
        <v>1032</v>
      </c>
      <c r="AB52" s="321">
        <v>32.34</v>
      </c>
      <c r="AC52" s="322">
        <v>49.13</v>
      </c>
      <c r="AD52" s="324">
        <f t="shared" si="4"/>
        <v>25.108225108225096</v>
      </c>
      <c r="AE52" s="329">
        <f t="shared" si="5"/>
        <v>-17.647058823529417</v>
      </c>
    </row>
    <row r="53" spans="1:31" ht="11.25" customHeight="1">
      <c r="A53" s="40" t="s">
        <v>27</v>
      </c>
      <c r="B53" s="10" t="s">
        <v>28</v>
      </c>
      <c r="C53" s="41" t="s">
        <v>467</v>
      </c>
      <c r="D53" s="227">
        <v>44</v>
      </c>
      <c r="E53" s="231">
        <v>23</v>
      </c>
      <c r="F53" s="59" t="s">
        <v>181</v>
      </c>
      <c r="G53" s="60" t="s">
        <v>181</v>
      </c>
      <c r="H53" s="289">
        <v>44.6</v>
      </c>
      <c r="I53" s="441">
        <f t="shared" si="6"/>
        <v>1.8834080717488786</v>
      </c>
      <c r="J53" s="43">
        <v>0.19</v>
      </c>
      <c r="K53" s="43">
        <v>0.21</v>
      </c>
      <c r="L53" s="44">
        <f t="shared" si="9"/>
        <v>10.526315789473673</v>
      </c>
      <c r="M53" s="45">
        <v>40199</v>
      </c>
      <c r="N53" s="46">
        <v>40201</v>
      </c>
      <c r="O53" s="47">
        <v>40224</v>
      </c>
      <c r="P53" s="47" t="s">
        <v>1435</v>
      </c>
      <c r="Q53" s="10"/>
      <c r="R53" s="288">
        <f t="shared" si="1"/>
        <v>30.107526881720432</v>
      </c>
      <c r="S53" s="68">
        <f t="shared" si="2"/>
        <v>15.985663082437275</v>
      </c>
      <c r="T53" s="307">
        <v>2.79</v>
      </c>
      <c r="U53" s="301">
        <v>1.55</v>
      </c>
      <c r="V53" s="289">
        <v>0.87</v>
      </c>
      <c r="W53" s="302">
        <v>2.57</v>
      </c>
      <c r="X53" s="301">
        <v>2.89</v>
      </c>
      <c r="Y53" s="289">
        <v>3.04</v>
      </c>
      <c r="Z53" s="325">
        <f t="shared" si="3"/>
        <v>5.190311418685112</v>
      </c>
      <c r="AA53" s="317" t="s">
        <v>1033</v>
      </c>
      <c r="AB53" s="289">
        <v>34.64</v>
      </c>
      <c r="AC53" s="302">
        <v>45</v>
      </c>
      <c r="AD53" s="290">
        <f t="shared" si="4"/>
        <v>28.752886836027713</v>
      </c>
      <c r="AE53" s="328">
        <f t="shared" si="5"/>
        <v>-0.8888888888888857</v>
      </c>
    </row>
    <row r="54" spans="1:31" ht="11.25" customHeight="1">
      <c r="A54" s="40" t="s">
        <v>10</v>
      </c>
      <c r="B54" s="10" t="s">
        <v>11</v>
      </c>
      <c r="C54" s="41" t="s">
        <v>439</v>
      </c>
      <c r="D54" s="227">
        <v>47</v>
      </c>
      <c r="E54" s="231">
        <v>19</v>
      </c>
      <c r="F54" s="59" t="s">
        <v>181</v>
      </c>
      <c r="G54" s="60" t="s">
        <v>181</v>
      </c>
      <c r="H54" s="289">
        <v>47.02</v>
      </c>
      <c r="I54" s="42">
        <f t="shared" si="6"/>
        <v>2.89238621863037</v>
      </c>
      <c r="J54" s="43">
        <v>0.31</v>
      </c>
      <c r="K54" s="43">
        <v>0.34</v>
      </c>
      <c r="L54" s="44">
        <f t="shared" si="9"/>
        <v>9.677419354838722</v>
      </c>
      <c r="M54" s="45">
        <v>40449</v>
      </c>
      <c r="N54" s="46">
        <v>40451</v>
      </c>
      <c r="O54" s="47">
        <v>40464</v>
      </c>
      <c r="P54" s="47" t="s">
        <v>1454</v>
      </c>
      <c r="Q54" s="10"/>
      <c r="R54" s="288">
        <f t="shared" si="1"/>
        <v>45.033112582781456</v>
      </c>
      <c r="S54" s="68">
        <f t="shared" si="2"/>
        <v>15.569536423841061</v>
      </c>
      <c r="T54" s="307">
        <v>3.02</v>
      </c>
      <c r="U54" s="301">
        <v>0.95</v>
      </c>
      <c r="V54" s="289">
        <v>1.57</v>
      </c>
      <c r="W54" s="302">
        <v>2.7</v>
      </c>
      <c r="X54" s="301">
        <v>3.05</v>
      </c>
      <c r="Y54" s="289">
        <v>3.6</v>
      </c>
      <c r="Z54" s="325">
        <f t="shared" si="3"/>
        <v>18.032786885245923</v>
      </c>
      <c r="AA54" s="317" t="s">
        <v>1034</v>
      </c>
      <c r="AB54" s="289">
        <v>40.33</v>
      </c>
      <c r="AC54" s="302">
        <v>52.72</v>
      </c>
      <c r="AD54" s="290">
        <f t="shared" si="4"/>
        <v>16.58814778080834</v>
      </c>
      <c r="AE54" s="328">
        <f t="shared" si="5"/>
        <v>-10.811836115326244</v>
      </c>
    </row>
    <row r="55" spans="1:31" ht="11.25" customHeight="1">
      <c r="A55" s="40" t="s">
        <v>0</v>
      </c>
      <c r="B55" s="10" t="s">
        <v>1</v>
      </c>
      <c r="C55" s="41" t="s">
        <v>463</v>
      </c>
      <c r="D55" s="227">
        <v>51</v>
      </c>
      <c r="E55" s="231">
        <v>10</v>
      </c>
      <c r="F55" s="59" t="s">
        <v>181</v>
      </c>
      <c r="G55" s="60" t="s">
        <v>181</v>
      </c>
      <c r="H55" s="289">
        <v>52.06</v>
      </c>
      <c r="I55" s="42">
        <f t="shared" si="6"/>
        <v>5.224740683826354</v>
      </c>
      <c r="J55" s="43">
        <v>0.67</v>
      </c>
      <c r="K55" s="43">
        <v>0.68</v>
      </c>
      <c r="L55" s="66">
        <f t="shared" si="9"/>
        <v>1.4925373134328401</v>
      </c>
      <c r="M55" s="87">
        <v>39869</v>
      </c>
      <c r="N55" s="88">
        <v>39871</v>
      </c>
      <c r="O55" s="89">
        <v>39892</v>
      </c>
      <c r="P55" s="47" t="s">
        <v>1419</v>
      </c>
      <c r="Q55" s="10"/>
      <c r="R55" s="288">
        <f t="shared" si="1"/>
        <v>103.42205323193919</v>
      </c>
      <c r="S55" s="68">
        <f t="shared" si="2"/>
        <v>19.79467680608365</v>
      </c>
      <c r="T55" s="307">
        <v>2.63</v>
      </c>
      <c r="U55" s="301">
        <v>1.74</v>
      </c>
      <c r="V55" s="289">
        <v>0.7</v>
      </c>
      <c r="W55" s="302">
        <v>1.37</v>
      </c>
      <c r="X55" s="301">
        <v>3.07</v>
      </c>
      <c r="Y55" s="289">
        <v>3.33</v>
      </c>
      <c r="Z55" s="325">
        <f t="shared" si="3"/>
        <v>8.469055374592838</v>
      </c>
      <c r="AA55" s="317" t="s">
        <v>647</v>
      </c>
      <c r="AB55" s="289">
        <v>34.2</v>
      </c>
      <c r="AC55" s="302">
        <v>52.39</v>
      </c>
      <c r="AD55" s="290">
        <f t="shared" si="4"/>
        <v>52.222222222222214</v>
      </c>
      <c r="AE55" s="328">
        <f t="shared" si="5"/>
        <v>-0.6298912006108003</v>
      </c>
    </row>
    <row r="56" spans="1:31" ht="11.25" customHeight="1">
      <c r="A56" s="49" t="s">
        <v>1562</v>
      </c>
      <c r="B56" s="50" t="s">
        <v>1563</v>
      </c>
      <c r="C56" s="51" t="s">
        <v>449</v>
      </c>
      <c r="D56" s="228">
        <v>39</v>
      </c>
      <c r="E56" s="232">
        <v>39</v>
      </c>
      <c r="F56" s="92" t="s">
        <v>617</v>
      </c>
      <c r="G56" s="93" t="s">
        <v>617</v>
      </c>
      <c r="H56" s="366">
        <v>8.38</v>
      </c>
      <c r="I56" s="120">
        <f>(K56*4)/H56*100</f>
        <v>8.186157517899762</v>
      </c>
      <c r="J56" s="53">
        <v>0.171</v>
      </c>
      <c r="K56" s="427">
        <v>0.1715</v>
      </c>
      <c r="L56" s="428">
        <f t="shared" si="9"/>
        <v>0.29239766081872176</v>
      </c>
      <c r="M56" s="64">
        <v>40177</v>
      </c>
      <c r="N56" s="65">
        <v>40182</v>
      </c>
      <c r="O56" s="55">
        <v>40193</v>
      </c>
      <c r="P56" s="55" t="s">
        <v>1429</v>
      </c>
      <c r="Q56" s="50"/>
      <c r="R56" s="435">
        <f t="shared" si="1"/>
        <v>3430.0000000000005</v>
      </c>
      <c r="S56" s="69">
        <f t="shared" si="2"/>
        <v>419.00000000000006</v>
      </c>
      <c r="T56" s="308">
        <v>0.02</v>
      </c>
      <c r="U56" s="303">
        <v>2.9</v>
      </c>
      <c r="V56" s="292">
        <v>2.69</v>
      </c>
      <c r="W56" s="304">
        <v>1.67</v>
      </c>
      <c r="X56" s="303">
        <v>0.7</v>
      </c>
      <c r="Y56" s="292">
        <v>0.74</v>
      </c>
      <c r="Z56" s="327">
        <f t="shared" si="3"/>
        <v>5.714285714285716</v>
      </c>
      <c r="AA56" s="318" t="s">
        <v>1035</v>
      </c>
      <c r="AB56" s="292">
        <v>7.97</v>
      </c>
      <c r="AC56" s="304">
        <v>9.45</v>
      </c>
      <c r="AD56" s="293">
        <f t="shared" si="4"/>
        <v>5.144291091593488</v>
      </c>
      <c r="AE56" s="330">
        <f t="shared" si="5"/>
        <v>-11.322751322751309</v>
      </c>
    </row>
    <row r="57" spans="1:31" ht="11.25" customHeight="1">
      <c r="A57" s="30" t="s">
        <v>12</v>
      </c>
      <c r="B57" s="17" t="s">
        <v>13</v>
      </c>
      <c r="C57" s="31" t="s">
        <v>468</v>
      </c>
      <c r="D57" s="226">
        <v>48</v>
      </c>
      <c r="E57" s="231">
        <v>14</v>
      </c>
      <c r="F57" s="57" t="s">
        <v>181</v>
      </c>
      <c r="G57" s="58" t="s">
        <v>181</v>
      </c>
      <c r="H57" s="321">
        <v>61.96</v>
      </c>
      <c r="I57" s="33">
        <f aca="true" t="shared" si="10" ref="I57:I88">((K57*4)/H57)*100</f>
        <v>3.4861200774693355</v>
      </c>
      <c r="J57" s="34">
        <v>0.49</v>
      </c>
      <c r="K57" s="34">
        <v>0.54</v>
      </c>
      <c r="L57" s="35">
        <f t="shared" si="9"/>
        <v>10.204081632653072</v>
      </c>
      <c r="M57" s="36">
        <v>40326</v>
      </c>
      <c r="N57" s="37">
        <v>40330</v>
      </c>
      <c r="O57" s="38">
        <v>40344</v>
      </c>
      <c r="P57" s="38" t="s">
        <v>1424</v>
      </c>
      <c r="Q57" s="17"/>
      <c r="R57" s="288">
        <f t="shared" si="1"/>
        <v>44.62809917355373</v>
      </c>
      <c r="S57" s="68">
        <f t="shared" si="2"/>
        <v>12.801652892561984</v>
      </c>
      <c r="T57" s="307">
        <v>4.84</v>
      </c>
      <c r="U57" s="301">
        <v>2.07</v>
      </c>
      <c r="V57" s="289">
        <v>2.74</v>
      </c>
      <c r="W57" s="302">
        <v>3.25</v>
      </c>
      <c r="X57" s="301">
        <v>4.71</v>
      </c>
      <c r="Y57" s="289">
        <v>5.03</v>
      </c>
      <c r="Z57" s="325">
        <f t="shared" si="3"/>
        <v>6.794055201698512</v>
      </c>
      <c r="AA57" s="317" t="s">
        <v>1036</v>
      </c>
      <c r="AB57" s="289">
        <v>56.86</v>
      </c>
      <c r="AC57" s="302">
        <v>66.2</v>
      </c>
      <c r="AD57" s="290">
        <f t="shared" si="4"/>
        <v>8.969398522687305</v>
      </c>
      <c r="AE57" s="328">
        <f t="shared" si="5"/>
        <v>-6.4048338368580096</v>
      </c>
    </row>
    <row r="58" spans="1:31" ht="11.25" customHeight="1">
      <c r="A58" s="40" t="s">
        <v>80</v>
      </c>
      <c r="B58" s="10" t="s">
        <v>81</v>
      </c>
      <c r="C58" s="41" t="s">
        <v>437</v>
      </c>
      <c r="D58" s="227">
        <v>38</v>
      </c>
      <c r="E58" s="231">
        <v>50</v>
      </c>
      <c r="F58" s="59" t="s">
        <v>156</v>
      </c>
      <c r="G58" s="60" t="s">
        <v>181</v>
      </c>
      <c r="H58" s="289">
        <v>65.05</v>
      </c>
      <c r="I58" s="42">
        <f t="shared" si="10"/>
        <v>4.058416602613375</v>
      </c>
      <c r="J58" s="43">
        <v>0.6</v>
      </c>
      <c r="K58" s="43">
        <v>0.66</v>
      </c>
      <c r="L58" s="44">
        <f t="shared" si="9"/>
        <v>10.000000000000009</v>
      </c>
      <c r="M58" s="45">
        <v>40240</v>
      </c>
      <c r="N58" s="46">
        <v>40242</v>
      </c>
      <c r="O58" s="47">
        <v>40273</v>
      </c>
      <c r="P58" s="47" t="s">
        <v>1442</v>
      </c>
      <c r="Q58" s="10"/>
      <c r="R58" s="288">
        <f t="shared" si="1"/>
        <v>56.28997867803838</v>
      </c>
      <c r="S58" s="68">
        <f t="shared" si="2"/>
        <v>13.869936034115137</v>
      </c>
      <c r="T58" s="307">
        <v>4.69</v>
      </c>
      <c r="U58" s="301">
        <v>1.62</v>
      </c>
      <c r="V58" s="289">
        <v>1.36</v>
      </c>
      <c r="W58" s="302">
        <v>5.31</v>
      </c>
      <c r="X58" s="301">
        <v>4.83</v>
      </c>
      <c r="Y58" s="289">
        <v>5.21</v>
      </c>
      <c r="Z58" s="325">
        <f t="shared" si="3"/>
        <v>7.867494824016563</v>
      </c>
      <c r="AA58" s="317" t="s">
        <v>1037</v>
      </c>
      <c r="AB58" s="289">
        <v>57.6</v>
      </c>
      <c r="AC58" s="302">
        <v>67.24</v>
      </c>
      <c r="AD58" s="290">
        <f t="shared" si="4"/>
        <v>12.934027777777771</v>
      </c>
      <c r="AE58" s="328">
        <f t="shared" si="5"/>
        <v>-3.256989886972037</v>
      </c>
    </row>
    <row r="59" spans="1:31" ht="11.25" customHeight="1">
      <c r="A59" s="40" t="s">
        <v>34</v>
      </c>
      <c r="B59" s="10" t="s">
        <v>35</v>
      </c>
      <c r="C59" s="41" t="s">
        <v>469</v>
      </c>
      <c r="D59" s="227">
        <v>47</v>
      </c>
      <c r="E59" s="231">
        <v>16</v>
      </c>
      <c r="F59" s="59" t="s">
        <v>181</v>
      </c>
      <c r="G59" s="60" t="s">
        <v>181</v>
      </c>
      <c r="H59" s="289">
        <v>47.5</v>
      </c>
      <c r="I59" s="42">
        <f t="shared" si="10"/>
        <v>2.526315789473684</v>
      </c>
      <c r="J59" s="43">
        <v>0.285</v>
      </c>
      <c r="K59" s="43">
        <v>0.3</v>
      </c>
      <c r="L59" s="44">
        <f t="shared" si="9"/>
        <v>5.263157894736836</v>
      </c>
      <c r="M59" s="45">
        <v>40155</v>
      </c>
      <c r="N59" s="46">
        <v>40157</v>
      </c>
      <c r="O59" s="47">
        <v>40178</v>
      </c>
      <c r="P59" s="47" t="s">
        <v>1426</v>
      </c>
      <c r="Q59" s="10"/>
      <c r="R59" s="288">
        <f t="shared" si="1"/>
        <v>29.484029484029485</v>
      </c>
      <c r="S59" s="68">
        <f t="shared" si="2"/>
        <v>11.67076167076167</v>
      </c>
      <c r="T59" s="307">
        <v>4.07</v>
      </c>
      <c r="U59" s="301">
        <v>1.19</v>
      </c>
      <c r="V59" s="289">
        <v>1.25</v>
      </c>
      <c r="W59" s="302">
        <v>2.73</v>
      </c>
      <c r="X59" s="301">
        <v>3.82</v>
      </c>
      <c r="Y59" s="289">
        <v>4.07</v>
      </c>
      <c r="Z59" s="325">
        <f t="shared" si="3"/>
        <v>6.544502617801062</v>
      </c>
      <c r="AA59" s="317" t="s">
        <v>1038</v>
      </c>
      <c r="AB59" s="289">
        <v>43.28</v>
      </c>
      <c r="AC59" s="302">
        <v>61.6</v>
      </c>
      <c r="AD59" s="290">
        <f t="shared" si="4"/>
        <v>9.75046210720887</v>
      </c>
      <c r="AE59" s="328">
        <f t="shared" si="5"/>
        <v>-22.88961038961039</v>
      </c>
    </row>
    <row r="60" spans="1:31" ht="11.25" customHeight="1">
      <c r="A60" s="40" t="s">
        <v>48</v>
      </c>
      <c r="B60" s="10" t="s">
        <v>49</v>
      </c>
      <c r="C60" s="41" t="s">
        <v>470</v>
      </c>
      <c r="D60" s="227">
        <v>39</v>
      </c>
      <c r="E60" s="231">
        <v>45</v>
      </c>
      <c r="F60" s="81" t="s">
        <v>617</v>
      </c>
      <c r="G60" s="72" t="s">
        <v>617</v>
      </c>
      <c r="H60" s="289">
        <v>22.76</v>
      </c>
      <c r="I60" s="42">
        <f t="shared" si="10"/>
        <v>4.745166959578207</v>
      </c>
      <c r="J60" s="43">
        <v>0.26</v>
      </c>
      <c r="K60" s="43">
        <v>0.27</v>
      </c>
      <c r="L60" s="44">
        <f t="shared" si="9"/>
        <v>3.8461538461538547</v>
      </c>
      <c r="M60" s="45">
        <v>40434</v>
      </c>
      <c r="N60" s="46">
        <v>40436</v>
      </c>
      <c r="O60" s="47">
        <v>40466</v>
      </c>
      <c r="P60" s="47" t="s">
        <v>1429</v>
      </c>
      <c r="Q60" s="434"/>
      <c r="R60" s="288">
        <f t="shared" si="1"/>
        <v>90.00000000000001</v>
      </c>
      <c r="S60" s="68">
        <f t="shared" si="2"/>
        <v>18.96666666666667</v>
      </c>
      <c r="T60" s="307">
        <v>1.2</v>
      </c>
      <c r="U60" s="301">
        <v>1.13</v>
      </c>
      <c r="V60" s="289">
        <v>1.03</v>
      </c>
      <c r="W60" s="302">
        <v>2.3</v>
      </c>
      <c r="X60" s="301">
        <v>1.29</v>
      </c>
      <c r="Y60" s="289">
        <v>1.63</v>
      </c>
      <c r="Z60" s="325">
        <f t="shared" si="3"/>
        <v>26.3565891472868</v>
      </c>
      <c r="AA60" s="317" t="s">
        <v>641</v>
      </c>
      <c r="AB60" s="289">
        <v>17.89</v>
      </c>
      <c r="AC60" s="302">
        <v>25.15</v>
      </c>
      <c r="AD60" s="290">
        <f t="shared" si="4"/>
        <v>27.221911682504196</v>
      </c>
      <c r="AE60" s="328">
        <f t="shared" si="5"/>
        <v>-9.502982107355853</v>
      </c>
    </row>
    <row r="61" spans="1:31" ht="11.25" customHeight="1">
      <c r="A61" s="49" t="s">
        <v>4</v>
      </c>
      <c r="B61" s="50" t="s">
        <v>5</v>
      </c>
      <c r="C61" s="51" t="s">
        <v>471</v>
      </c>
      <c r="D61" s="228">
        <v>48</v>
      </c>
      <c r="E61" s="231">
        <v>15</v>
      </c>
      <c r="F61" s="61" t="s">
        <v>181</v>
      </c>
      <c r="G61" s="63" t="s">
        <v>156</v>
      </c>
      <c r="H61" s="292">
        <v>22.29</v>
      </c>
      <c r="I61" s="442">
        <f t="shared" si="10"/>
        <v>1.973979362943024</v>
      </c>
      <c r="J61" s="53">
        <v>0.09</v>
      </c>
      <c r="K61" s="53">
        <v>0.11</v>
      </c>
      <c r="L61" s="54">
        <f t="shared" si="9"/>
        <v>22.222222222222232</v>
      </c>
      <c r="M61" s="64">
        <v>40378</v>
      </c>
      <c r="N61" s="65">
        <v>40380</v>
      </c>
      <c r="O61" s="55">
        <v>40394</v>
      </c>
      <c r="P61" s="55" t="s">
        <v>1448</v>
      </c>
      <c r="Q61" s="50"/>
      <c r="R61" s="288">
        <f t="shared" si="1"/>
        <v>34.375</v>
      </c>
      <c r="S61" s="68">
        <f t="shared" si="2"/>
        <v>17.4140625</v>
      </c>
      <c r="T61" s="307">
        <v>1.28</v>
      </c>
      <c r="U61" s="301">
        <v>1.07</v>
      </c>
      <c r="V61" s="289">
        <v>0.64</v>
      </c>
      <c r="W61" s="302">
        <v>1.64</v>
      </c>
      <c r="X61" s="301">
        <v>1.41</v>
      </c>
      <c r="Y61" s="289">
        <v>1.67</v>
      </c>
      <c r="Z61" s="325">
        <f t="shared" si="3"/>
        <v>18.439716312056742</v>
      </c>
      <c r="AA61" s="317" t="s">
        <v>1039</v>
      </c>
      <c r="AB61" s="289">
        <v>19.15</v>
      </c>
      <c r="AC61" s="302">
        <v>28.54</v>
      </c>
      <c r="AD61" s="290">
        <f t="shared" si="4"/>
        <v>16.396866840731075</v>
      </c>
      <c r="AE61" s="328">
        <f t="shared" si="5"/>
        <v>-21.89908899789769</v>
      </c>
    </row>
    <row r="62" spans="1:31" ht="11.25" customHeight="1">
      <c r="A62" s="30" t="s">
        <v>115</v>
      </c>
      <c r="B62" s="17" t="s">
        <v>116</v>
      </c>
      <c r="C62" s="31" t="s">
        <v>472</v>
      </c>
      <c r="D62" s="226">
        <v>34</v>
      </c>
      <c r="E62" s="230">
        <v>76</v>
      </c>
      <c r="F62" s="57" t="s">
        <v>181</v>
      </c>
      <c r="G62" s="58" t="s">
        <v>156</v>
      </c>
      <c r="H62" s="321">
        <v>74.51</v>
      </c>
      <c r="I62" s="33">
        <f t="shared" si="10"/>
        <v>3.274728224399409</v>
      </c>
      <c r="J62" s="34">
        <v>0.55</v>
      </c>
      <c r="K62" s="34">
        <v>0.61</v>
      </c>
      <c r="L62" s="35">
        <f t="shared" si="9"/>
        <v>10.90909090909089</v>
      </c>
      <c r="M62" s="36">
        <v>40511</v>
      </c>
      <c r="N62" s="37">
        <v>40513</v>
      </c>
      <c r="O62" s="38">
        <v>40527</v>
      </c>
      <c r="P62" s="38" t="s">
        <v>1424</v>
      </c>
      <c r="Q62" s="433"/>
      <c r="R62" s="252">
        <f t="shared" si="1"/>
        <v>55.58086560364465</v>
      </c>
      <c r="S62" s="67">
        <f t="shared" si="2"/>
        <v>16.972665148063783</v>
      </c>
      <c r="T62" s="319">
        <v>4.39</v>
      </c>
      <c r="U62" s="320">
        <v>1.63</v>
      </c>
      <c r="V62" s="321">
        <v>3.36</v>
      </c>
      <c r="W62" s="322">
        <v>6.03</v>
      </c>
      <c r="X62" s="320">
        <v>4.51</v>
      </c>
      <c r="Y62" s="321">
        <v>4.89</v>
      </c>
      <c r="Z62" s="326">
        <f t="shared" si="3"/>
        <v>8.425720620842569</v>
      </c>
      <c r="AA62" s="323" t="s">
        <v>1040</v>
      </c>
      <c r="AB62" s="321">
        <v>56.03</v>
      </c>
      <c r="AC62" s="322">
        <v>76.26</v>
      </c>
      <c r="AD62" s="324">
        <f t="shared" si="4"/>
        <v>32.982330894163844</v>
      </c>
      <c r="AE62" s="329">
        <f t="shared" si="5"/>
        <v>-2.294781012326252</v>
      </c>
    </row>
    <row r="63" spans="1:31" ht="11.25" customHeight="1">
      <c r="A63" s="40" t="s">
        <v>72</v>
      </c>
      <c r="B63" s="10" t="s">
        <v>73</v>
      </c>
      <c r="C63" s="41" t="s">
        <v>464</v>
      </c>
      <c r="D63" s="227">
        <v>37</v>
      </c>
      <c r="E63" s="231">
        <v>59</v>
      </c>
      <c r="F63" s="59" t="s">
        <v>181</v>
      </c>
      <c r="G63" s="60" t="s">
        <v>181</v>
      </c>
      <c r="H63" s="289">
        <v>33.06</v>
      </c>
      <c r="I63" s="42">
        <f t="shared" si="10"/>
        <v>2.8433151845130062</v>
      </c>
      <c r="J63" s="43">
        <v>0.225</v>
      </c>
      <c r="K63" s="43">
        <v>0.235</v>
      </c>
      <c r="L63" s="44">
        <f t="shared" si="9"/>
        <v>4.444444444444429</v>
      </c>
      <c r="M63" s="45">
        <v>40231</v>
      </c>
      <c r="N63" s="46">
        <v>40233</v>
      </c>
      <c r="O63" s="47">
        <v>40247</v>
      </c>
      <c r="P63" s="47" t="s">
        <v>1418</v>
      </c>
      <c r="Q63" s="10"/>
      <c r="R63" s="288">
        <f t="shared" si="1"/>
        <v>37.00787401574803</v>
      </c>
      <c r="S63" s="68">
        <f t="shared" si="2"/>
        <v>13.015748031496063</v>
      </c>
      <c r="T63" s="307">
        <v>2.54</v>
      </c>
      <c r="U63" s="301">
        <v>2.25</v>
      </c>
      <c r="V63" s="289">
        <v>1.7</v>
      </c>
      <c r="W63" s="302">
        <v>5.55</v>
      </c>
      <c r="X63" s="301">
        <v>2.57</v>
      </c>
      <c r="Y63" s="289">
        <v>2.83</v>
      </c>
      <c r="Z63" s="325">
        <f t="shared" si="3"/>
        <v>10.116731517509736</v>
      </c>
      <c r="AA63" s="317" t="s">
        <v>1041</v>
      </c>
      <c r="AB63" s="289">
        <v>24.46</v>
      </c>
      <c r="AC63" s="302">
        <v>36.94</v>
      </c>
      <c r="AD63" s="290">
        <f t="shared" si="4"/>
        <v>35.159443990188066</v>
      </c>
      <c r="AE63" s="328">
        <f t="shared" si="5"/>
        <v>-10.503519220357324</v>
      </c>
    </row>
    <row r="64" spans="1:31" ht="11.25" customHeight="1">
      <c r="A64" s="40" t="s">
        <v>133</v>
      </c>
      <c r="B64" s="10" t="s">
        <v>137</v>
      </c>
      <c r="C64" s="41" t="s">
        <v>473</v>
      </c>
      <c r="D64" s="227">
        <v>33</v>
      </c>
      <c r="E64" s="231">
        <v>77</v>
      </c>
      <c r="F64" s="59" t="s">
        <v>156</v>
      </c>
      <c r="G64" s="60" t="s">
        <v>156</v>
      </c>
      <c r="H64" s="289">
        <v>33.58</v>
      </c>
      <c r="I64" s="42">
        <f t="shared" si="10"/>
        <v>2.6801667659321025</v>
      </c>
      <c r="J64" s="43">
        <v>0.205</v>
      </c>
      <c r="K64" s="43">
        <v>0.225</v>
      </c>
      <c r="L64" s="44">
        <f t="shared" si="9"/>
        <v>9.756097560975618</v>
      </c>
      <c r="M64" s="45">
        <v>40366</v>
      </c>
      <c r="N64" s="46">
        <v>40368</v>
      </c>
      <c r="O64" s="47">
        <v>40389</v>
      </c>
      <c r="P64" s="47" t="s">
        <v>1422</v>
      </c>
      <c r="Q64" s="10"/>
      <c r="R64" s="288">
        <f t="shared" si="1"/>
        <v>28.48101265822785</v>
      </c>
      <c r="S64" s="68">
        <f t="shared" si="2"/>
        <v>10.626582278481012</v>
      </c>
      <c r="T64" s="307">
        <v>3.16</v>
      </c>
      <c r="U64" s="301">
        <v>1.02</v>
      </c>
      <c r="V64" s="289">
        <v>2.3</v>
      </c>
      <c r="W64" s="302">
        <v>2.46</v>
      </c>
      <c r="X64" s="301">
        <v>3.42</v>
      </c>
      <c r="Y64" s="289">
        <v>3.68</v>
      </c>
      <c r="Z64" s="325">
        <f t="shared" si="3"/>
        <v>7.602339181286566</v>
      </c>
      <c r="AA64" s="317" t="s">
        <v>1042</v>
      </c>
      <c r="AB64" s="289">
        <v>30.8</v>
      </c>
      <c r="AC64" s="302">
        <v>46.66</v>
      </c>
      <c r="AD64" s="290">
        <f t="shared" si="4"/>
        <v>9.025974025974017</v>
      </c>
      <c r="AE64" s="328">
        <f t="shared" si="5"/>
        <v>-28.032576082297467</v>
      </c>
    </row>
    <row r="65" spans="1:31" ht="11.25" customHeight="1">
      <c r="A65" s="40" t="s">
        <v>86</v>
      </c>
      <c r="B65" s="10" t="s">
        <v>87</v>
      </c>
      <c r="C65" s="41" t="s">
        <v>463</v>
      </c>
      <c r="D65" s="227">
        <v>34</v>
      </c>
      <c r="E65" s="231">
        <v>75</v>
      </c>
      <c r="F65" s="59" t="s">
        <v>181</v>
      </c>
      <c r="G65" s="60" t="s">
        <v>181</v>
      </c>
      <c r="H65" s="289">
        <v>39.59</v>
      </c>
      <c r="I65" s="42">
        <f t="shared" si="10"/>
        <v>3.789845920687042</v>
      </c>
      <c r="J65" s="43">
        <v>0.3684</v>
      </c>
      <c r="K65" s="43">
        <v>0.3751</v>
      </c>
      <c r="L65" s="66">
        <f t="shared" si="9"/>
        <v>1.818675352877297</v>
      </c>
      <c r="M65" s="45">
        <v>40420</v>
      </c>
      <c r="N65" s="46">
        <v>40422</v>
      </c>
      <c r="O65" s="47">
        <v>40436</v>
      </c>
      <c r="P65" s="47" t="s">
        <v>1424</v>
      </c>
      <c r="Q65" s="10"/>
      <c r="R65" s="288">
        <f t="shared" si="1"/>
        <v>66.68444444444445</v>
      </c>
      <c r="S65" s="68">
        <f t="shared" si="2"/>
        <v>17.595555555555556</v>
      </c>
      <c r="T65" s="307">
        <v>2.25</v>
      </c>
      <c r="U65" s="301">
        <v>3.02</v>
      </c>
      <c r="V65" s="289">
        <v>1.78</v>
      </c>
      <c r="W65" s="302">
        <v>1.79</v>
      </c>
      <c r="X65" s="301">
        <v>2.55</v>
      </c>
      <c r="Y65" s="289">
        <v>2.77</v>
      </c>
      <c r="Z65" s="325">
        <f t="shared" si="3"/>
        <v>8.62745098039217</v>
      </c>
      <c r="AA65" s="317" t="s">
        <v>1043</v>
      </c>
      <c r="AB65" s="289">
        <v>32.06</v>
      </c>
      <c r="AC65" s="302">
        <v>39.66</v>
      </c>
      <c r="AD65" s="290">
        <f t="shared" si="4"/>
        <v>23.487211478477857</v>
      </c>
      <c r="AE65" s="328">
        <f t="shared" si="5"/>
        <v>-0.17650025214320017</v>
      </c>
    </row>
    <row r="66" spans="1:31" ht="11.25" customHeight="1">
      <c r="A66" s="49" t="s">
        <v>188</v>
      </c>
      <c r="B66" s="50" t="s">
        <v>189</v>
      </c>
      <c r="C66" s="51" t="s">
        <v>423</v>
      </c>
      <c r="D66" s="228">
        <v>37</v>
      </c>
      <c r="E66" s="232">
        <v>54</v>
      </c>
      <c r="F66" s="61" t="s">
        <v>181</v>
      </c>
      <c r="G66" s="63" t="s">
        <v>181</v>
      </c>
      <c r="H66" s="292">
        <v>16.84</v>
      </c>
      <c r="I66" s="52">
        <f t="shared" si="10"/>
        <v>4.275534441805226</v>
      </c>
      <c r="J66" s="53">
        <v>0.1775</v>
      </c>
      <c r="K66" s="53">
        <v>0.18</v>
      </c>
      <c r="L66" s="249">
        <f t="shared" si="9"/>
        <v>1.4084507042253502</v>
      </c>
      <c r="M66" s="64">
        <v>40128</v>
      </c>
      <c r="N66" s="65">
        <v>40130</v>
      </c>
      <c r="O66" s="55">
        <v>40148</v>
      </c>
      <c r="P66" s="47" t="s">
        <v>1423</v>
      </c>
      <c r="Q66" s="50"/>
      <c r="R66" s="253">
        <f t="shared" si="1"/>
        <v>85.71428571428571</v>
      </c>
      <c r="S66" s="69">
        <f t="shared" si="2"/>
        <v>20.047619047619047</v>
      </c>
      <c r="T66" s="308">
        <v>0.84</v>
      </c>
      <c r="U66" s="303">
        <v>2.12</v>
      </c>
      <c r="V66" s="292">
        <v>2.71</v>
      </c>
      <c r="W66" s="304">
        <v>1.53</v>
      </c>
      <c r="X66" s="303">
        <v>0.99</v>
      </c>
      <c r="Y66" s="292">
        <v>0.97</v>
      </c>
      <c r="Z66" s="327">
        <f t="shared" si="3"/>
        <v>-2.020202020202022</v>
      </c>
      <c r="AA66" s="318" t="s">
        <v>1044</v>
      </c>
      <c r="AB66" s="292">
        <v>14.74</v>
      </c>
      <c r="AC66" s="304">
        <v>18.7</v>
      </c>
      <c r="AD66" s="293">
        <f t="shared" si="4"/>
        <v>14.246947082767974</v>
      </c>
      <c r="AE66" s="330">
        <f t="shared" si="5"/>
        <v>-9.94652406417112</v>
      </c>
    </row>
    <row r="67" spans="1:31" ht="11.25" customHeight="1">
      <c r="A67" s="30" t="s">
        <v>38</v>
      </c>
      <c r="B67" s="17" t="s">
        <v>39</v>
      </c>
      <c r="C67" s="31" t="s">
        <v>474</v>
      </c>
      <c r="D67" s="226">
        <v>39</v>
      </c>
      <c r="E67" s="231">
        <v>42</v>
      </c>
      <c r="F67" s="112" t="s">
        <v>617</v>
      </c>
      <c r="G67" s="73" t="s">
        <v>617</v>
      </c>
      <c r="H67" s="321">
        <v>27.1</v>
      </c>
      <c r="I67" s="33">
        <f t="shared" si="10"/>
        <v>3.6900369003690034</v>
      </c>
      <c r="J67" s="34">
        <v>0.24</v>
      </c>
      <c r="K67" s="34">
        <v>0.25</v>
      </c>
      <c r="L67" s="35">
        <f t="shared" si="9"/>
        <v>4.166666666666674</v>
      </c>
      <c r="M67" s="36">
        <v>40318</v>
      </c>
      <c r="N67" s="37">
        <v>40322</v>
      </c>
      <c r="O67" s="38">
        <v>40339</v>
      </c>
      <c r="P67" s="38" t="s">
        <v>1418</v>
      </c>
      <c r="Q67" s="17"/>
      <c r="R67" s="288">
        <f t="shared" si="1"/>
        <v>89.28571428571428</v>
      </c>
      <c r="S67" s="68">
        <f t="shared" si="2"/>
        <v>24.19642857142857</v>
      </c>
      <c r="T67" s="307">
        <v>1.12</v>
      </c>
      <c r="U67" s="301">
        <v>1.51</v>
      </c>
      <c r="V67" s="289">
        <v>1.08</v>
      </c>
      <c r="W67" s="302">
        <v>2.36</v>
      </c>
      <c r="X67" s="301">
        <v>1.19</v>
      </c>
      <c r="Y67" s="289">
        <v>1.56</v>
      </c>
      <c r="Z67" s="325">
        <f t="shared" si="3"/>
        <v>31.092436974789916</v>
      </c>
      <c r="AA67" s="317" t="s">
        <v>1045</v>
      </c>
      <c r="AB67" s="289">
        <v>22.4</v>
      </c>
      <c r="AC67" s="302">
        <v>30.93</v>
      </c>
      <c r="AD67" s="290">
        <f t="shared" si="4"/>
        <v>20.982142857142872</v>
      </c>
      <c r="AE67" s="328">
        <f t="shared" si="5"/>
        <v>-12.382799870675713</v>
      </c>
    </row>
    <row r="68" spans="1:31" ht="11.25" customHeight="1">
      <c r="A68" s="121" t="s">
        <v>1133</v>
      </c>
      <c r="B68" s="141" t="s">
        <v>716</v>
      </c>
      <c r="C68" s="41" t="s">
        <v>1719</v>
      </c>
      <c r="D68" s="227">
        <v>25</v>
      </c>
      <c r="E68" s="231">
        <v>100</v>
      </c>
      <c r="F68" s="81" t="s">
        <v>617</v>
      </c>
      <c r="G68" s="72" t="s">
        <v>617</v>
      </c>
      <c r="H68" s="289">
        <v>87.39</v>
      </c>
      <c r="I68" s="42">
        <f t="shared" si="10"/>
        <v>2.391577983751001</v>
      </c>
      <c r="J68" s="43">
        <v>0.5175</v>
      </c>
      <c r="K68" s="43">
        <v>0.5225</v>
      </c>
      <c r="L68" s="66">
        <f t="shared" si="9"/>
        <v>0.9661835748792313</v>
      </c>
      <c r="M68" s="45">
        <v>40325</v>
      </c>
      <c r="N68" s="46">
        <v>40330</v>
      </c>
      <c r="O68" s="47">
        <v>40344</v>
      </c>
      <c r="P68" s="47" t="s">
        <v>1424</v>
      </c>
      <c r="Q68" s="10" t="s">
        <v>1718</v>
      </c>
      <c r="R68" s="288">
        <f t="shared" si="1"/>
        <v>26.256281407035175</v>
      </c>
      <c r="S68" s="68">
        <f t="shared" si="2"/>
        <v>10.978643216080402</v>
      </c>
      <c r="T68" s="307">
        <v>7.96</v>
      </c>
      <c r="U68" s="301">
        <v>0.28</v>
      </c>
      <c r="V68" s="289">
        <v>0.31</v>
      </c>
      <c r="W68" s="302">
        <v>1.91</v>
      </c>
      <c r="X68" s="301">
        <v>7.35</v>
      </c>
      <c r="Y68" s="289">
        <v>9.75</v>
      </c>
      <c r="Z68" s="325">
        <f t="shared" si="3"/>
        <v>32.65306122448981</v>
      </c>
      <c r="AA68" s="317" t="s">
        <v>1046</v>
      </c>
      <c r="AB68" s="289">
        <v>44.87</v>
      </c>
      <c r="AC68" s="302">
        <v>114.69</v>
      </c>
      <c r="AD68" s="290">
        <f t="shared" si="4"/>
        <v>94.7626476487631</v>
      </c>
      <c r="AE68" s="328">
        <f t="shared" si="5"/>
        <v>-23.803295840962594</v>
      </c>
    </row>
    <row r="69" spans="1:31" ht="11.25" customHeight="1">
      <c r="A69" s="40" t="s">
        <v>50</v>
      </c>
      <c r="B69" s="10" t="s">
        <v>51</v>
      </c>
      <c r="C69" s="41" t="s">
        <v>446</v>
      </c>
      <c r="D69" s="227">
        <v>40</v>
      </c>
      <c r="E69" s="231">
        <v>38</v>
      </c>
      <c r="F69" s="59" t="s">
        <v>181</v>
      </c>
      <c r="G69" s="60" t="s">
        <v>181</v>
      </c>
      <c r="H69" s="289">
        <v>51.81</v>
      </c>
      <c r="I69" s="42">
        <f t="shared" si="10"/>
        <v>2.663578459756803</v>
      </c>
      <c r="J69" s="43">
        <v>0.335</v>
      </c>
      <c r="K69" s="43">
        <v>0.345</v>
      </c>
      <c r="L69" s="44">
        <f t="shared" si="9"/>
        <v>2.985074626865658</v>
      </c>
      <c r="M69" s="45">
        <v>40357</v>
      </c>
      <c r="N69" s="46">
        <v>40359</v>
      </c>
      <c r="O69" s="47">
        <v>40374</v>
      </c>
      <c r="P69" s="47" t="s">
        <v>1429</v>
      </c>
      <c r="Q69" s="10"/>
      <c r="R69" s="288">
        <f t="shared" si="1"/>
        <v>52.87356321839081</v>
      </c>
      <c r="S69" s="68">
        <f t="shared" si="2"/>
        <v>19.85057471264368</v>
      </c>
      <c r="T69" s="307">
        <v>2.61</v>
      </c>
      <c r="U69" s="301">
        <v>2.92</v>
      </c>
      <c r="V69" s="289">
        <v>2.39</v>
      </c>
      <c r="W69" s="302">
        <v>2.42</v>
      </c>
      <c r="X69" s="301">
        <v>2.66</v>
      </c>
      <c r="Y69" s="289">
        <v>2.69</v>
      </c>
      <c r="Z69" s="325">
        <f t="shared" si="3"/>
        <v>1.1278195488721776</v>
      </c>
      <c r="AA69" s="317" t="s">
        <v>1736</v>
      </c>
      <c r="AB69" s="289">
        <v>42.83</v>
      </c>
      <c r="AC69" s="302">
        <v>54.42</v>
      </c>
      <c r="AD69" s="290">
        <f t="shared" si="4"/>
        <v>20.9666121877189</v>
      </c>
      <c r="AE69" s="328">
        <f t="shared" si="5"/>
        <v>-4.796030871003307</v>
      </c>
    </row>
    <row r="70" spans="1:31" ht="11.25" customHeight="1">
      <c r="A70" s="40" t="s">
        <v>150</v>
      </c>
      <c r="B70" s="10" t="s">
        <v>151</v>
      </c>
      <c r="C70" s="41" t="s">
        <v>439</v>
      </c>
      <c r="D70" s="227">
        <v>47</v>
      </c>
      <c r="E70" s="231">
        <v>18</v>
      </c>
      <c r="F70" s="59" t="s">
        <v>181</v>
      </c>
      <c r="G70" s="60" t="s">
        <v>181</v>
      </c>
      <c r="H70" s="289">
        <v>73.69</v>
      </c>
      <c r="I70" s="441">
        <f t="shared" si="10"/>
        <v>1.139910435608631</v>
      </c>
      <c r="J70" s="43">
        <v>0.19</v>
      </c>
      <c r="K70" s="43">
        <v>0.21</v>
      </c>
      <c r="L70" s="44">
        <f t="shared" si="9"/>
        <v>10.526315789473673</v>
      </c>
      <c r="M70" s="45">
        <v>40417</v>
      </c>
      <c r="N70" s="46">
        <v>40421</v>
      </c>
      <c r="O70" s="47">
        <v>40435</v>
      </c>
      <c r="P70" s="47" t="s">
        <v>1451</v>
      </c>
      <c r="Q70" s="10"/>
      <c r="R70" s="288">
        <f t="shared" si="1"/>
        <v>-30</v>
      </c>
      <c r="S70" s="68">
        <f t="shared" si="2"/>
        <v>-26.317857142857143</v>
      </c>
      <c r="T70" s="307">
        <v>-2.8</v>
      </c>
      <c r="U70" s="301">
        <v>1.18</v>
      </c>
      <c r="V70" s="289">
        <v>2.51</v>
      </c>
      <c r="W70" s="302">
        <v>5.46</v>
      </c>
      <c r="X70" s="301">
        <v>4.48</v>
      </c>
      <c r="Y70" s="289">
        <v>4.8</v>
      </c>
      <c r="Z70" s="325">
        <f t="shared" si="3"/>
        <v>7.14285714285714</v>
      </c>
      <c r="AA70" s="317" t="s">
        <v>1047</v>
      </c>
      <c r="AB70" s="289">
        <v>51.07</v>
      </c>
      <c r="AC70" s="302">
        <v>77.4</v>
      </c>
      <c r="AD70" s="290">
        <f t="shared" si="4"/>
        <v>44.292148032112785</v>
      </c>
      <c r="AE70" s="328">
        <f t="shared" si="5"/>
        <v>-4.793281653746781</v>
      </c>
    </row>
    <row r="71" spans="1:31" ht="11.25" customHeight="1">
      <c r="A71" s="49" t="s">
        <v>148</v>
      </c>
      <c r="B71" s="50" t="s">
        <v>149</v>
      </c>
      <c r="C71" s="51" t="s">
        <v>446</v>
      </c>
      <c r="D71" s="228">
        <v>54</v>
      </c>
      <c r="E71" s="231">
        <v>4</v>
      </c>
      <c r="F71" s="61" t="s">
        <v>181</v>
      </c>
      <c r="G71" s="63" t="s">
        <v>181</v>
      </c>
      <c r="H71" s="292">
        <v>47.45</v>
      </c>
      <c r="I71" s="52">
        <f t="shared" si="10"/>
        <v>3.4984193888303476</v>
      </c>
      <c r="J71" s="53">
        <v>0.395</v>
      </c>
      <c r="K71" s="53">
        <v>0.415</v>
      </c>
      <c r="L71" s="54">
        <f aca="true" t="shared" si="11" ref="L71:L107">((K71/J71)-1)*100</f>
        <v>5.063291139240489</v>
      </c>
      <c r="M71" s="429">
        <v>40114</v>
      </c>
      <c r="N71" s="430">
        <v>40116</v>
      </c>
      <c r="O71" s="431">
        <v>40130</v>
      </c>
      <c r="P71" s="55" t="s">
        <v>1420</v>
      </c>
      <c r="Q71" s="50"/>
      <c r="R71" s="288">
        <f t="shared" si="1"/>
        <v>58.657243816254415</v>
      </c>
      <c r="S71" s="68">
        <f t="shared" si="2"/>
        <v>16.76678445229682</v>
      </c>
      <c r="T71" s="307">
        <v>2.83</v>
      </c>
      <c r="U71" s="301">
        <v>4.09</v>
      </c>
      <c r="V71" s="289">
        <v>1.43</v>
      </c>
      <c r="W71" s="302">
        <v>1.82</v>
      </c>
      <c r="X71" s="301">
        <v>2.73</v>
      </c>
      <c r="Y71" s="289">
        <v>2.83</v>
      </c>
      <c r="Z71" s="325">
        <f t="shared" si="3"/>
        <v>3.663003663003672</v>
      </c>
      <c r="AA71" s="317" t="s">
        <v>1048</v>
      </c>
      <c r="AB71" s="289">
        <v>40.83</v>
      </c>
      <c r="AC71" s="302">
        <v>49.18</v>
      </c>
      <c r="AD71" s="290">
        <f t="shared" si="4"/>
        <v>16.21356845456773</v>
      </c>
      <c r="AE71" s="328">
        <f t="shared" si="5"/>
        <v>-3.5176901179341136</v>
      </c>
    </row>
    <row r="72" spans="1:31" ht="11.25" customHeight="1">
      <c r="A72" s="30" t="s">
        <v>65</v>
      </c>
      <c r="B72" s="17" t="s">
        <v>66</v>
      </c>
      <c r="C72" s="31" t="s">
        <v>475</v>
      </c>
      <c r="D72" s="226">
        <v>37</v>
      </c>
      <c r="E72" s="230">
        <v>58</v>
      </c>
      <c r="F72" s="57" t="s">
        <v>181</v>
      </c>
      <c r="G72" s="58" t="s">
        <v>181</v>
      </c>
      <c r="H72" s="321">
        <v>38.2</v>
      </c>
      <c r="I72" s="33">
        <f t="shared" si="10"/>
        <v>3.7696335078534022</v>
      </c>
      <c r="J72" s="34">
        <v>0.35</v>
      </c>
      <c r="K72" s="34">
        <v>0.36</v>
      </c>
      <c r="L72" s="35">
        <f t="shared" si="11"/>
        <v>2.857142857142869</v>
      </c>
      <c r="M72" s="36">
        <v>40176</v>
      </c>
      <c r="N72" s="37">
        <v>40178</v>
      </c>
      <c r="O72" s="38">
        <v>40220</v>
      </c>
      <c r="P72" s="38" t="s">
        <v>1433</v>
      </c>
      <c r="Q72" s="17"/>
      <c r="R72" s="252">
        <f>((K72*4)/T72)*100</f>
        <v>306.3829787234043</v>
      </c>
      <c r="S72" s="67">
        <f aca="true" t="shared" si="12" ref="S72:S107">H72/T72</f>
        <v>81.27659574468086</v>
      </c>
      <c r="T72" s="319">
        <v>0.47</v>
      </c>
      <c r="U72" s="320">
        <v>3.09</v>
      </c>
      <c r="V72" s="321">
        <v>0.87</v>
      </c>
      <c r="W72" s="322">
        <v>1.67</v>
      </c>
      <c r="X72" s="320">
        <v>0.82</v>
      </c>
      <c r="Y72" s="321">
        <v>3.04</v>
      </c>
      <c r="Z72" s="326">
        <f>(Y72/X72-1)*100</f>
        <v>270.7317073170732</v>
      </c>
      <c r="AA72" s="323" t="s">
        <v>1049</v>
      </c>
      <c r="AB72" s="321">
        <v>35.71</v>
      </c>
      <c r="AC72" s="322">
        <v>50.72</v>
      </c>
      <c r="AD72" s="324">
        <f aca="true" t="shared" si="13" ref="AD72:AD107">((H72-AB72)/AB72)*100</f>
        <v>6.972836740408854</v>
      </c>
      <c r="AE72" s="329">
        <f aca="true" t="shared" si="14" ref="AE72:AE107">((H72-AC72)/AC72)*100</f>
        <v>-24.684542586750783</v>
      </c>
    </row>
    <row r="73" spans="1:31" ht="11.25" customHeight="1">
      <c r="A73" s="40" t="s">
        <v>173</v>
      </c>
      <c r="B73" s="10" t="s">
        <v>174</v>
      </c>
      <c r="C73" s="41" t="s">
        <v>421</v>
      </c>
      <c r="D73" s="227">
        <v>29</v>
      </c>
      <c r="E73" s="231">
        <v>88</v>
      </c>
      <c r="F73" s="59" t="s">
        <v>181</v>
      </c>
      <c r="G73" s="60" t="s">
        <v>156</v>
      </c>
      <c r="H73" s="289">
        <v>13.85</v>
      </c>
      <c r="I73" s="42">
        <f t="shared" si="10"/>
        <v>4.981949458483754</v>
      </c>
      <c r="J73" s="43">
        <v>0.17</v>
      </c>
      <c r="K73" s="43">
        <v>0.1725</v>
      </c>
      <c r="L73" s="66">
        <f t="shared" si="11"/>
        <v>1.4705882352941124</v>
      </c>
      <c r="M73" s="45">
        <v>40240</v>
      </c>
      <c r="N73" s="46">
        <v>40242</v>
      </c>
      <c r="O73" s="47">
        <v>40252</v>
      </c>
      <c r="P73" s="47" t="s">
        <v>1424</v>
      </c>
      <c r="Q73" s="237"/>
      <c r="R73" s="288">
        <f>((K73*4)/T73)*100</f>
        <v>276</v>
      </c>
      <c r="S73" s="68">
        <f t="shared" si="12"/>
        <v>55.4</v>
      </c>
      <c r="T73" s="307">
        <v>0.25</v>
      </c>
      <c r="U73" s="301">
        <v>4.91</v>
      </c>
      <c r="V73" s="289">
        <v>0.83</v>
      </c>
      <c r="W73" s="302">
        <v>0.82</v>
      </c>
      <c r="X73" s="301">
        <v>0.34</v>
      </c>
      <c r="Y73" s="289">
        <v>1.08</v>
      </c>
      <c r="Z73" s="325">
        <f>(Y73/X73-1)*100</f>
        <v>217.6470588235294</v>
      </c>
      <c r="AA73" s="317" t="s">
        <v>1741</v>
      </c>
      <c r="AB73" s="289">
        <v>10.02</v>
      </c>
      <c r="AC73" s="302">
        <v>15.5</v>
      </c>
      <c r="AD73" s="290">
        <f t="shared" si="13"/>
        <v>38.22355289421158</v>
      </c>
      <c r="AE73" s="328">
        <f t="shared" si="14"/>
        <v>-10.645161290322584</v>
      </c>
    </row>
    <row r="74" spans="1:31" ht="11.25" customHeight="1">
      <c r="A74" s="40" t="s">
        <v>1758</v>
      </c>
      <c r="B74" s="10" t="s">
        <v>1759</v>
      </c>
      <c r="C74" s="41" t="s">
        <v>445</v>
      </c>
      <c r="D74" s="227">
        <v>54</v>
      </c>
      <c r="E74" s="231">
        <v>7</v>
      </c>
      <c r="F74" s="59" t="s">
        <v>181</v>
      </c>
      <c r="G74" s="60" t="s">
        <v>181</v>
      </c>
      <c r="H74" s="289">
        <v>70.06</v>
      </c>
      <c r="I74" s="441">
        <f t="shared" si="10"/>
        <v>1.541535826434485</v>
      </c>
      <c r="J74" s="43">
        <v>0.26</v>
      </c>
      <c r="K74" s="43">
        <v>0.27</v>
      </c>
      <c r="L74" s="44">
        <f t="shared" si="11"/>
        <v>3.8461538461538547</v>
      </c>
      <c r="M74" s="45">
        <v>40409</v>
      </c>
      <c r="N74" s="46">
        <v>40413</v>
      </c>
      <c r="O74" s="47">
        <v>40424</v>
      </c>
      <c r="P74" s="47" t="s">
        <v>1450</v>
      </c>
      <c r="Q74" s="237" t="s">
        <v>700</v>
      </c>
      <c r="R74" s="288">
        <f>((K74*4)/T74)*100</f>
        <v>31.764705882352946</v>
      </c>
      <c r="S74" s="68">
        <f t="shared" si="12"/>
        <v>20.605882352941176</v>
      </c>
      <c r="T74" s="307">
        <v>3.4</v>
      </c>
      <c r="U74" s="301">
        <v>2.6</v>
      </c>
      <c r="V74" s="289">
        <v>1.14</v>
      </c>
      <c r="W74" s="302">
        <v>2.6</v>
      </c>
      <c r="X74" s="301">
        <v>4.5</v>
      </c>
      <c r="Y74" s="289">
        <v>5.52</v>
      </c>
      <c r="Z74" s="325">
        <f>(Y74/X74-1)*100</f>
        <v>22.666666666666657</v>
      </c>
      <c r="AA74" s="317" t="s">
        <v>1050</v>
      </c>
      <c r="AB74" s="289">
        <v>49.36</v>
      </c>
      <c r="AC74" s="302">
        <v>72.5</v>
      </c>
      <c r="AD74" s="290">
        <f t="shared" si="13"/>
        <v>41.936790923824965</v>
      </c>
      <c r="AE74" s="328">
        <f t="shared" si="14"/>
        <v>-3.3655172413793073</v>
      </c>
    </row>
    <row r="75" spans="1:31" ht="11.25" customHeight="1">
      <c r="A75" s="40" t="s">
        <v>117</v>
      </c>
      <c r="B75" s="10" t="s">
        <v>118</v>
      </c>
      <c r="C75" s="41" t="s">
        <v>445</v>
      </c>
      <c r="D75" s="227">
        <v>34</v>
      </c>
      <c r="E75" s="231">
        <v>70</v>
      </c>
      <c r="F75" s="59" t="s">
        <v>181</v>
      </c>
      <c r="G75" s="60" t="s">
        <v>181</v>
      </c>
      <c r="H75" s="289">
        <v>33.63</v>
      </c>
      <c r="I75" s="42">
        <f t="shared" si="10"/>
        <v>2.2598870056497176</v>
      </c>
      <c r="J75" s="43">
        <v>0.18</v>
      </c>
      <c r="K75" s="43">
        <v>0.19</v>
      </c>
      <c r="L75" s="44">
        <f t="shared" si="11"/>
        <v>5.555555555555558</v>
      </c>
      <c r="M75" s="45">
        <v>40205</v>
      </c>
      <c r="N75" s="46">
        <v>40207</v>
      </c>
      <c r="O75" s="47">
        <v>40221</v>
      </c>
      <c r="P75" s="47" t="s">
        <v>1434</v>
      </c>
      <c r="Q75" s="10"/>
      <c r="R75" s="288">
        <f>((K75*4)/T75)*100</f>
        <v>46.34146341463415</v>
      </c>
      <c r="S75" s="68">
        <f t="shared" si="12"/>
        <v>20.50609756097561</v>
      </c>
      <c r="T75" s="307">
        <v>1.64</v>
      </c>
      <c r="U75" s="301">
        <v>1.1</v>
      </c>
      <c r="V75" s="289">
        <v>1.15</v>
      </c>
      <c r="W75" s="302">
        <v>1.67</v>
      </c>
      <c r="X75" s="301">
        <v>1.98</v>
      </c>
      <c r="Y75" s="289">
        <v>2.32</v>
      </c>
      <c r="Z75" s="325">
        <f>(Y75/X75-1)*100</f>
        <v>17.17171717171717</v>
      </c>
      <c r="AA75" s="317" t="s">
        <v>1051</v>
      </c>
      <c r="AB75" s="289">
        <v>28.18</v>
      </c>
      <c r="AC75" s="302">
        <v>39.32</v>
      </c>
      <c r="AD75" s="290">
        <f t="shared" si="13"/>
        <v>19.339957416607533</v>
      </c>
      <c r="AE75" s="328">
        <f t="shared" si="14"/>
        <v>-14.47100712105798</v>
      </c>
    </row>
    <row r="76" spans="1:31" ht="11.25" customHeight="1">
      <c r="A76" s="49" t="s">
        <v>52</v>
      </c>
      <c r="B76" s="50" t="s">
        <v>53</v>
      </c>
      <c r="C76" s="51" t="s">
        <v>476</v>
      </c>
      <c r="D76" s="228">
        <v>38</v>
      </c>
      <c r="E76" s="232">
        <v>52</v>
      </c>
      <c r="F76" s="61" t="s">
        <v>181</v>
      </c>
      <c r="G76" s="63" t="s">
        <v>181</v>
      </c>
      <c r="H76" s="292">
        <v>66.44</v>
      </c>
      <c r="I76" s="52">
        <f t="shared" si="10"/>
        <v>2.8898254063816977</v>
      </c>
      <c r="J76" s="53">
        <v>0.45</v>
      </c>
      <c r="K76" s="53">
        <v>0.48</v>
      </c>
      <c r="L76" s="54">
        <f t="shared" si="11"/>
        <v>6.666666666666665</v>
      </c>
      <c r="M76" s="64">
        <v>40331</v>
      </c>
      <c r="N76" s="65">
        <v>40333</v>
      </c>
      <c r="O76" s="55">
        <v>40359</v>
      </c>
      <c r="P76" s="55" t="s">
        <v>1415</v>
      </c>
      <c r="Q76" s="50"/>
      <c r="R76" s="253">
        <f>((K76*4)/T76)*100</f>
        <v>49.740932642487046</v>
      </c>
      <c r="S76" s="69">
        <f t="shared" si="12"/>
        <v>17.212435233160623</v>
      </c>
      <c r="T76" s="308">
        <v>3.86</v>
      </c>
      <c r="U76" s="303">
        <v>1.81</v>
      </c>
      <c r="V76" s="292">
        <v>2.19</v>
      </c>
      <c r="W76" s="304">
        <v>5.39</v>
      </c>
      <c r="X76" s="303">
        <v>4.16</v>
      </c>
      <c r="Y76" s="292">
        <v>4.63</v>
      </c>
      <c r="Z76" s="327">
        <f>(Y76/X76-1)*100</f>
        <v>11.298076923076916</v>
      </c>
      <c r="AA76" s="318" t="s">
        <v>1052</v>
      </c>
      <c r="AB76" s="292">
        <v>58.01</v>
      </c>
      <c r="AC76" s="304">
        <v>67.61</v>
      </c>
      <c r="AD76" s="293">
        <f t="shared" si="13"/>
        <v>14.531977245302535</v>
      </c>
      <c r="AE76" s="330">
        <f t="shared" si="14"/>
        <v>-1.7305132376867354</v>
      </c>
    </row>
    <row r="77" spans="1:31" ht="11.25" customHeight="1">
      <c r="A77" s="30" t="s">
        <v>142</v>
      </c>
      <c r="B77" s="17" t="s">
        <v>143</v>
      </c>
      <c r="C77" s="31" t="s">
        <v>446</v>
      </c>
      <c r="D77" s="226">
        <v>32</v>
      </c>
      <c r="E77" s="231">
        <v>80</v>
      </c>
      <c r="F77" s="57" t="s">
        <v>181</v>
      </c>
      <c r="G77" s="58" t="s">
        <v>181</v>
      </c>
      <c r="H77" s="321">
        <v>29</v>
      </c>
      <c r="I77" s="33">
        <f t="shared" si="10"/>
        <v>3.8620689655172415</v>
      </c>
      <c r="J77" s="34">
        <v>0.27</v>
      </c>
      <c r="K77" s="34">
        <v>0.28</v>
      </c>
      <c r="L77" s="35">
        <f t="shared" si="11"/>
        <v>3.703703703703698</v>
      </c>
      <c r="M77" s="36">
        <v>40260</v>
      </c>
      <c r="N77" s="37">
        <v>40262</v>
      </c>
      <c r="O77" s="38">
        <v>40283</v>
      </c>
      <c r="P77" s="38" t="s">
        <v>1429</v>
      </c>
      <c r="Q77" s="17"/>
      <c r="R77" s="288">
        <f>((K77*4)/T77)*100</f>
        <v>55.44554455445545</v>
      </c>
      <c r="S77" s="68">
        <f t="shared" si="12"/>
        <v>14.356435643564357</v>
      </c>
      <c r="T77" s="307">
        <v>2.02</v>
      </c>
      <c r="U77" s="301">
        <v>4.54</v>
      </c>
      <c r="V77" s="289">
        <v>1.32</v>
      </c>
      <c r="W77" s="302">
        <v>2.12</v>
      </c>
      <c r="X77" s="301">
        <v>1.57</v>
      </c>
      <c r="Y77" s="289">
        <v>1.67</v>
      </c>
      <c r="Z77" s="325">
        <f t="shared" si="3"/>
        <v>6.369426751592355</v>
      </c>
      <c r="AA77" s="317" t="s">
        <v>1053</v>
      </c>
      <c r="AB77" s="289">
        <v>22.51</v>
      </c>
      <c r="AC77" s="302">
        <v>29.12</v>
      </c>
      <c r="AD77" s="290">
        <f t="shared" si="13"/>
        <v>28.831630386494883</v>
      </c>
      <c r="AE77" s="328">
        <f t="shared" si="14"/>
        <v>-0.4120879120879155</v>
      </c>
    </row>
    <row r="78" spans="1:31" ht="11.25" customHeight="1">
      <c r="A78" s="40" t="s">
        <v>175</v>
      </c>
      <c r="B78" s="10" t="s">
        <v>176</v>
      </c>
      <c r="C78" s="41" t="s">
        <v>438</v>
      </c>
      <c r="D78" s="227">
        <v>28</v>
      </c>
      <c r="E78" s="231">
        <v>91</v>
      </c>
      <c r="F78" s="59" t="s">
        <v>181</v>
      </c>
      <c r="G78" s="60" t="s">
        <v>181</v>
      </c>
      <c r="H78" s="289">
        <v>21.38</v>
      </c>
      <c r="I78" s="42">
        <f t="shared" si="10"/>
        <v>6.828811973807297</v>
      </c>
      <c r="J78" s="43">
        <v>0.36</v>
      </c>
      <c r="K78" s="43">
        <v>0.365</v>
      </c>
      <c r="L78" s="66">
        <f t="shared" si="11"/>
        <v>1.388888888888884</v>
      </c>
      <c r="M78" s="45">
        <v>40226</v>
      </c>
      <c r="N78" s="46">
        <v>40228</v>
      </c>
      <c r="O78" s="47">
        <v>40249</v>
      </c>
      <c r="P78" s="47" t="s">
        <v>1417</v>
      </c>
      <c r="Q78" s="10"/>
      <c r="R78" s="288">
        <f>((K78*4)/T78)*100</f>
        <v>88.48484848484848</v>
      </c>
      <c r="S78" s="68">
        <f t="shared" si="12"/>
        <v>12.957575757575757</v>
      </c>
      <c r="T78" s="307">
        <v>1.65</v>
      </c>
      <c r="U78" s="301">
        <v>-4.83</v>
      </c>
      <c r="V78" s="289">
        <v>0.81</v>
      </c>
      <c r="W78" s="302" t="s">
        <v>277</v>
      </c>
      <c r="X78" s="301">
        <v>2.17</v>
      </c>
      <c r="Y78" s="289">
        <v>2.27</v>
      </c>
      <c r="Z78" s="325">
        <f t="shared" si="3"/>
        <v>4.608294930875578</v>
      </c>
      <c r="AA78" s="317" t="s">
        <v>1054</v>
      </c>
      <c r="AB78" s="289">
        <v>19.06</v>
      </c>
      <c r="AC78" s="302">
        <v>26.41</v>
      </c>
      <c r="AD78" s="290">
        <f t="shared" si="13"/>
        <v>12.172088142707242</v>
      </c>
      <c r="AE78" s="328">
        <f t="shared" si="14"/>
        <v>-19.045815978795915</v>
      </c>
    </row>
    <row r="79" spans="1:31" ht="11.25" customHeight="1">
      <c r="A79" s="40" t="s">
        <v>54</v>
      </c>
      <c r="B79" s="10" t="s">
        <v>55</v>
      </c>
      <c r="C79" s="41" t="s">
        <v>416</v>
      </c>
      <c r="D79" s="227">
        <v>39</v>
      </c>
      <c r="E79" s="231">
        <v>44</v>
      </c>
      <c r="F79" s="59" t="s">
        <v>181</v>
      </c>
      <c r="G79" s="60" t="s">
        <v>156</v>
      </c>
      <c r="H79" s="289">
        <v>72.8</v>
      </c>
      <c r="I79" s="42">
        <f t="shared" si="10"/>
        <v>3.0219780219780223</v>
      </c>
      <c r="J79" s="43">
        <v>0.54</v>
      </c>
      <c r="K79" s="43">
        <v>0.55</v>
      </c>
      <c r="L79" s="66">
        <f t="shared" si="11"/>
        <v>1.85185185185186</v>
      </c>
      <c r="M79" s="45">
        <v>40396</v>
      </c>
      <c r="N79" s="46">
        <v>40400</v>
      </c>
      <c r="O79" s="47">
        <v>40431</v>
      </c>
      <c r="P79" s="47" t="s">
        <v>1418</v>
      </c>
      <c r="Q79" s="10"/>
      <c r="R79" s="288">
        <f>((K79*4)/T79)*100</f>
        <v>60.773480662983424</v>
      </c>
      <c r="S79" s="68">
        <f t="shared" si="12"/>
        <v>20.11049723756906</v>
      </c>
      <c r="T79" s="307">
        <v>3.62</v>
      </c>
      <c r="U79" s="301">
        <v>2.27</v>
      </c>
      <c r="V79" s="289">
        <v>0.93</v>
      </c>
      <c r="W79" s="302">
        <v>3.49</v>
      </c>
      <c r="X79" s="301">
        <v>4.84</v>
      </c>
      <c r="Y79" s="289">
        <v>5.29</v>
      </c>
      <c r="Z79" s="325">
        <f>(Y79/X79-1)*100</f>
        <v>9.297520661157034</v>
      </c>
      <c r="AA79" s="317" t="s">
        <v>1055</v>
      </c>
      <c r="AB79" s="289">
        <v>55.27</v>
      </c>
      <c r="AC79" s="302">
        <v>73.5</v>
      </c>
      <c r="AD79" s="290">
        <f t="shared" si="13"/>
        <v>31.717025511127183</v>
      </c>
      <c r="AE79" s="328">
        <f t="shared" si="14"/>
        <v>-0.9523809523809563</v>
      </c>
    </row>
    <row r="80" spans="1:31" ht="11.25" customHeight="1">
      <c r="A80" s="40" t="s">
        <v>1761</v>
      </c>
      <c r="B80" s="10" t="s">
        <v>1751</v>
      </c>
      <c r="C80" s="41" t="s">
        <v>477</v>
      </c>
      <c r="D80" s="227">
        <v>54</v>
      </c>
      <c r="E80" s="231">
        <v>6</v>
      </c>
      <c r="F80" s="59" t="s">
        <v>181</v>
      </c>
      <c r="G80" s="60" t="s">
        <v>156</v>
      </c>
      <c r="H80" s="289">
        <v>59.97</v>
      </c>
      <c r="I80" s="42">
        <f t="shared" si="10"/>
        <v>3.2136068034017007</v>
      </c>
      <c r="J80" s="43">
        <v>0.44</v>
      </c>
      <c r="K80" s="43">
        <v>0.4818</v>
      </c>
      <c r="L80" s="44">
        <f t="shared" si="11"/>
        <v>9.499999999999996</v>
      </c>
      <c r="M80" s="45">
        <v>40296</v>
      </c>
      <c r="N80" s="46">
        <v>40298</v>
      </c>
      <c r="O80" s="47">
        <v>40315</v>
      </c>
      <c r="P80" s="47" t="s">
        <v>1447</v>
      </c>
      <c r="Q80" s="10"/>
      <c r="R80" s="288">
        <f>((K80*4)/T80)*100</f>
        <v>46.8905109489051</v>
      </c>
      <c r="S80" s="68">
        <f t="shared" si="12"/>
        <v>14.591240875912407</v>
      </c>
      <c r="T80" s="307">
        <v>4.11</v>
      </c>
      <c r="U80" s="301">
        <v>1.75</v>
      </c>
      <c r="V80" s="289">
        <v>2.17</v>
      </c>
      <c r="W80" s="302">
        <v>2.86</v>
      </c>
      <c r="X80" s="301">
        <v>3.95</v>
      </c>
      <c r="Y80" s="289">
        <v>4.33</v>
      </c>
      <c r="Z80" s="325">
        <f t="shared" si="3"/>
        <v>9.620253164556969</v>
      </c>
      <c r="AA80" s="317" t="s">
        <v>1056</v>
      </c>
      <c r="AB80" s="289">
        <v>39.37</v>
      </c>
      <c r="AC80" s="302">
        <v>64.58</v>
      </c>
      <c r="AD80" s="290">
        <f t="shared" si="13"/>
        <v>52.3241046482093</v>
      </c>
      <c r="AE80" s="328">
        <f t="shared" si="14"/>
        <v>-7.138432951378134</v>
      </c>
    </row>
    <row r="81" spans="1:31" ht="11.25" customHeight="1">
      <c r="A81" s="350" t="s">
        <v>144</v>
      </c>
      <c r="B81" s="50" t="s">
        <v>145</v>
      </c>
      <c r="C81" s="426" t="s">
        <v>446</v>
      </c>
      <c r="D81" s="228">
        <v>31</v>
      </c>
      <c r="E81" s="231">
        <v>82</v>
      </c>
      <c r="F81" s="61" t="s">
        <v>181</v>
      </c>
      <c r="G81" s="63" t="s">
        <v>181</v>
      </c>
      <c r="H81" s="292">
        <v>17.53</v>
      </c>
      <c r="I81" s="52">
        <f t="shared" si="10"/>
        <v>3.194523673702225</v>
      </c>
      <c r="J81" s="53">
        <v>0.13</v>
      </c>
      <c r="K81" s="53">
        <v>0.14</v>
      </c>
      <c r="L81" s="54">
        <f t="shared" si="11"/>
        <v>7.692307692307709</v>
      </c>
      <c r="M81" s="64">
        <v>40408</v>
      </c>
      <c r="N81" s="65">
        <v>40410</v>
      </c>
      <c r="O81" s="55">
        <v>40434</v>
      </c>
      <c r="P81" s="55" t="s">
        <v>1414</v>
      </c>
      <c r="Q81" s="432"/>
      <c r="R81" s="288">
        <f>((K81*4)/T81)*100</f>
        <v>20.000000000000004</v>
      </c>
      <c r="S81" s="68">
        <f t="shared" si="12"/>
        <v>6.260714285714286</v>
      </c>
      <c r="T81" s="307">
        <v>2.8</v>
      </c>
      <c r="U81" s="301">
        <v>-4.83</v>
      </c>
      <c r="V81" s="289">
        <v>1.01</v>
      </c>
      <c r="W81" s="302">
        <v>3.14</v>
      </c>
      <c r="X81" s="301">
        <v>1.1</v>
      </c>
      <c r="Y81" s="289">
        <v>1.13</v>
      </c>
      <c r="Z81" s="325">
        <f>(Y81/X81-1)*100</f>
        <v>2.7272727272727115</v>
      </c>
      <c r="AA81" s="317" t="s">
        <v>1057</v>
      </c>
      <c r="AB81" s="289">
        <v>14.86</v>
      </c>
      <c r="AC81" s="302">
        <v>52.55</v>
      </c>
      <c r="AD81" s="290">
        <f t="shared" si="13"/>
        <v>17.96769851951549</v>
      </c>
      <c r="AE81" s="328">
        <f t="shared" si="14"/>
        <v>-66.64129400570884</v>
      </c>
    </row>
    <row r="82" spans="1:31" ht="11.25" customHeight="1">
      <c r="A82" s="30" t="s">
        <v>119</v>
      </c>
      <c r="B82" s="17" t="s">
        <v>120</v>
      </c>
      <c r="C82" s="31" t="s">
        <v>421</v>
      </c>
      <c r="D82" s="226">
        <v>35</v>
      </c>
      <c r="E82" s="230">
        <v>68</v>
      </c>
      <c r="F82" s="57" t="s">
        <v>181</v>
      </c>
      <c r="G82" s="58" t="s">
        <v>181</v>
      </c>
      <c r="H82" s="321">
        <v>56.62</v>
      </c>
      <c r="I82" s="33">
        <f t="shared" si="10"/>
        <v>2.0487460261391734</v>
      </c>
      <c r="J82" s="34">
        <v>0.28</v>
      </c>
      <c r="K82" s="34">
        <v>0.29</v>
      </c>
      <c r="L82" s="35">
        <f t="shared" si="11"/>
        <v>3.5714285714285587</v>
      </c>
      <c r="M82" s="36">
        <v>40357</v>
      </c>
      <c r="N82" s="37">
        <v>40359</v>
      </c>
      <c r="O82" s="38">
        <v>40374</v>
      </c>
      <c r="P82" s="37" t="s">
        <v>1429</v>
      </c>
      <c r="Q82" s="17"/>
      <c r="R82" s="252">
        <f>((K82*4)/T82)*100</f>
        <v>20.640569395017792</v>
      </c>
      <c r="S82" s="67">
        <f t="shared" si="12"/>
        <v>10.074733096085408</v>
      </c>
      <c r="T82" s="319">
        <v>5.62</v>
      </c>
      <c r="U82" s="320">
        <v>1.25</v>
      </c>
      <c r="V82" s="321">
        <v>2.07</v>
      </c>
      <c r="W82" s="322">
        <v>1.38</v>
      </c>
      <c r="X82" s="320">
        <v>4.43</v>
      </c>
      <c r="Y82" s="321">
        <v>3.94</v>
      </c>
      <c r="Z82" s="326">
        <f>(Y82/X82-1)*100</f>
        <v>-11.0609480812641</v>
      </c>
      <c r="AA82" s="323" t="s">
        <v>1058</v>
      </c>
      <c r="AB82" s="321">
        <v>49.33</v>
      </c>
      <c r="AC82" s="322">
        <v>59.88</v>
      </c>
      <c r="AD82" s="324">
        <f t="shared" si="13"/>
        <v>14.778025542266368</v>
      </c>
      <c r="AE82" s="329">
        <f t="shared" si="14"/>
        <v>-5.444221776887115</v>
      </c>
    </row>
    <row r="83" spans="1:31" ht="11.25" customHeight="1">
      <c r="A83" s="40" t="s">
        <v>74</v>
      </c>
      <c r="B83" s="10" t="s">
        <v>75</v>
      </c>
      <c r="C83" s="41" t="s">
        <v>465</v>
      </c>
      <c r="D83" s="227">
        <v>36</v>
      </c>
      <c r="E83" s="231">
        <v>61</v>
      </c>
      <c r="F83" s="59" t="s">
        <v>181</v>
      </c>
      <c r="G83" s="60" t="s">
        <v>181</v>
      </c>
      <c r="H83" s="289">
        <v>19.92</v>
      </c>
      <c r="I83" s="42">
        <f t="shared" si="10"/>
        <v>4.116465863453814</v>
      </c>
      <c r="J83" s="43">
        <v>0.2</v>
      </c>
      <c r="K83" s="43">
        <v>0.205</v>
      </c>
      <c r="L83" s="44">
        <f t="shared" si="11"/>
        <v>2.499999999999991</v>
      </c>
      <c r="M83" s="150">
        <v>40101</v>
      </c>
      <c r="N83" s="151">
        <v>40105</v>
      </c>
      <c r="O83" s="246">
        <v>40116</v>
      </c>
      <c r="P83" s="46" t="s">
        <v>1422</v>
      </c>
      <c r="Q83" s="10"/>
      <c r="R83" s="288">
        <f>((K83*4)/T83)*100</f>
        <v>58.992805755395686</v>
      </c>
      <c r="S83" s="68">
        <f t="shared" si="12"/>
        <v>14.330935251798563</v>
      </c>
      <c r="T83" s="307">
        <v>1.39</v>
      </c>
      <c r="U83" s="301">
        <v>1.37</v>
      </c>
      <c r="V83" s="289">
        <v>0.76</v>
      </c>
      <c r="W83" s="302">
        <v>2.39</v>
      </c>
      <c r="X83" s="301">
        <v>1.39</v>
      </c>
      <c r="Y83" s="289">
        <v>1.63</v>
      </c>
      <c r="Z83" s="325">
        <f>(Y83/X83-1)*100</f>
        <v>17.266187050359715</v>
      </c>
      <c r="AA83" s="317" t="s">
        <v>1059</v>
      </c>
      <c r="AB83" s="289">
        <v>16.07</v>
      </c>
      <c r="AC83" s="302">
        <v>22.9</v>
      </c>
      <c r="AD83" s="290">
        <f t="shared" si="13"/>
        <v>23.9576851275669</v>
      </c>
      <c r="AE83" s="328">
        <f t="shared" si="14"/>
        <v>-13.01310043668121</v>
      </c>
    </row>
    <row r="84" spans="1:31" ht="11.25" customHeight="1">
      <c r="A84" s="40" t="s">
        <v>146</v>
      </c>
      <c r="B84" s="10" t="s">
        <v>147</v>
      </c>
      <c r="C84" s="41" t="s">
        <v>478</v>
      </c>
      <c r="D84" s="227">
        <v>32</v>
      </c>
      <c r="E84" s="231">
        <v>79</v>
      </c>
      <c r="F84" s="59" t="s">
        <v>181</v>
      </c>
      <c r="G84" s="60" t="s">
        <v>181</v>
      </c>
      <c r="H84" s="289">
        <v>75.14</v>
      </c>
      <c r="I84" s="441">
        <f t="shared" si="10"/>
        <v>1.9164226776683522</v>
      </c>
      <c r="J84" s="43">
        <v>0.355</v>
      </c>
      <c r="K84" s="43">
        <v>0.36</v>
      </c>
      <c r="L84" s="66">
        <f t="shared" si="11"/>
        <v>1.4084507042253502</v>
      </c>
      <c r="M84" s="45">
        <v>40233</v>
      </c>
      <c r="N84" s="46">
        <v>40235</v>
      </c>
      <c r="O84" s="47">
        <v>40249</v>
      </c>
      <c r="P84" s="46" t="s">
        <v>1417</v>
      </c>
      <c r="Q84" s="10"/>
      <c r="R84" s="288">
        <f>((K84*4)/T84)*100</f>
        <v>35.467980295566505</v>
      </c>
      <c r="S84" s="68">
        <f t="shared" si="12"/>
        <v>18.507389162561577</v>
      </c>
      <c r="T84" s="307">
        <v>4.06</v>
      </c>
      <c r="U84" s="301">
        <v>2.33</v>
      </c>
      <c r="V84" s="289">
        <v>1.13</v>
      </c>
      <c r="W84" s="302">
        <v>5.39</v>
      </c>
      <c r="X84" s="301">
        <v>4.6</v>
      </c>
      <c r="Y84" s="289">
        <v>5.24</v>
      </c>
      <c r="Z84" s="325">
        <f>(Y84/X84-1)*100</f>
        <v>13.913043478260878</v>
      </c>
      <c r="AA84" s="317" t="s">
        <v>1060</v>
      </c>
      <c r="AB84" s="289">
        <v>56.24</v>
      </c>
      <c r="AC84" s="302">
        <v>80.53</v>
      </c>
      <c r="AD84" s="290">
        <f t="shared" si="13"/>
        <v>33.60597439544807</v>
      </c>
      <c r="AE84" s="328">
        <f t="shared" si="14"/>
        <v>-6.693157829380356</v>
      </c>
    </row>
    <row r="85" spans="1:31" ht="11.25" customHeight="1">
      <c r="A85" s="40" t="s">
        <v>177</v>
      </c>
      <c r="B85" s="10" t="s">
        <v>178</v>
      </c>
      <c r="C85" s="41" t="s">
        <v>465</v>
      </c>
      <c r="D85" s="227">
        <v>34</v>
      </c>
      <c r="E85" s="231">
        <v>71</v>
      </c>
      <c r="F85" s="81" t="s">
        <v>617</v>
      </c>
      <c r="G85" s="72" t="s">
        <v>617</v>
      </c>
      <c r="H85" s="289">
        <v>60.38</v>
      </c>
      <c r="I85" s="441">
        <f t="shared" si="10"/>
        <v>1.0599536270288175</v>
      </c>
      <c r="J85" s="43">
        <v>0.145</v>
      </c>
      <c r="K85" s="43">
        <v>0.16</v>
      </c>
      <c r="L85" s="44">
        <f t="shared" si="11"/>
        <v>10.344827586206918</v>
      </c>
      <c r="M85" s="45">
        <v>40234</v>
      </c>
      <c r="N85" s="46">
        <v>40238</v>
      </c>
      <c r="O85" s="47">
        <v>40252</v>
      </c>
      <c r="P85" s="46" t="s">
        <v>1424</v>
      </c>
      <c r="Q85" s="10"/>
      <c r="R85" s="288">
        <f>((K85*4)/T85)*100</f>
        <v>20.98360655737705</v>
      </c>
      <c r="S85" s="68">
        <f t="shared" si="12"/>
        <v>19.796721311475412</v>
      </c>
      <c r="T85" s="307">
        <v>3.05</v>
      </c>
      <c r="U85" s="301">
        <v>2.01</v>
      </c>
      <c r="V85" s="289">
        <v>3.3</v>
      </c>
      <c r="W85" s="302">
        <v>4.33</v>
      </c>
      <c r="X85" s="301">
        <v>3.14</v>
      </c>
      <c r="Y85" s="289">
        <v>3.42</v>
      </c>
      <c r="Z85" s="325">
        <f t="shared" si="3"/>
        <v>8.917197452229297</v>
      </c>
      <c r="AA85" s="317" t="s">
        <v>1061</v>
      </c>
      <c r="AB85" s="289">
        <v>46.5</v>
      </c>
      <c r="AC85" s="302">
        <v>61.09</v>
      </c>
      <c r="AD85" s="290">
        <f t="shared" si="13"/>
        <v>29.849462365591407</v>
      </c>
      <c r="AE85" s="328">
        <f t="shared" si="14"/>
        <v>-1.1622196758880354</v>
      </c>
    </row>
    <row r="86" spans="1:31" ht="11.25" customHeight="1">
      <c r="A86" s="49" t="s">
        <v>190</v>
      </c>
      <c r="B86" s="50" t="s">
        <v>191</v>
      </c>
      <c r="C86" s="51" t="s">
        <v>423</v>
      </c>
      <c r="D86" s="228">
        <v>43</v>
      </c>
      <c r="E86" s="232">
        <v>26</v>
      </c>
      <c r="F86" s="92" t="s">
        <v>617</v>
      </c>
      <c r="G86" s="93" t="s">
        <v>617</v>
      </c>
      <c r="H86" s="292">
        <v>24.63</v>
      </c>
      <c r="I86" s="52">
        <f t="shared" si="10"/>
        <v>2.760860738936257</v>
      </c>
      <c r="J86" s="53">
        <v>0.165</v>
      </c>
      <c r="K86" s="53">
        <v>0.17</v>
      </c>
      <c r="L86" s="54">
        <f t="shared" si="11"/>
        <v>3.0303030303030276</v>
      </c>
      <c r="M86" s="64">
        <v>40213</v>
      </c>
      <c r="N86" s="65">
        <v>40217</v>
      </c>
      <c r="O86" s="55">
        <v>40238</v>
      </c>
      <c r="P86" s="65" t="s">
        <v>1423</v>
      </c>
      <c r="Q86" s="50"/>
      <c r="R86" s="253">
        <f>((K86*4)/T86)*100</f>
        <v>79.06976744186048</v>
      </c>
      <c r="S86" s="69">
        <f t="shared" si="12"/>
        <v>28.63953488372093</v>
      </c>
      <c r="T86" s="308">
        <v>0.86</v>
      </c>
      <c r="U86" s="303">
        <v>1.75</v>
      </c>
      <c r="V86" s="292">
        <v>2.15</v>
      </c>
      <c r="W86" s="304">
        <v>1.82</v>
      </c>
      <c r="X86" s="303">
        <v>1.01</v>
      </c>
      <c r="Y86" s="292">
        <v>1.04</v>
      </c>
      <c r="Z86" s="327">
        <f>(Y86/X86-1)*100</f>
        <v>2.970297029702973</v>
      </c>
      <c r="AA86" s="318" t="s">
        <v>1062</v>
      </c>
      <c r="AB86" s="292">
        <v>20.95</v>
      </c>
      <c r="AC86" s="304">
        <v>28.24</v>
      </c>
      <c r="AD86" s="293">
        <f t="shared" si="13"/>
        <v>17.56563245823389</v>
      </c>
      <c r="AE86" s="330">
        <f t="shared" si="14"/>
        <v>-12.78328611898017</v>
      </c>
    </row>
    <row r="87" spans="1:31" ht="11.25" customHeight="1">
      <c r="A87" s="30" t="s">
        <v>179</v>
      </c>
      <c r="B87" s="17" t="s">
        <v>180</v>
      </c>
      <c r="C87" s="31" t="s">
        <v>431</v>
      </c>
      <c r="D87" s="226">
        <v>27</v>
      </c>
      <c r="E87" s="231">
        <v>97</v>
      </c>
      <c r="F87" s="57" t="s">
        <v>181</v>
      </c>
      <c r="G87" s="58" t="s">
        <v>181</v>
      </c>
      <c r="H87" s="321">
        <v>33.44</v>
      </c>
      <c r="I87" s="33">
        <f t="shared" si="10"/>
        <v>3.3492822966507187</v>
      </c>
      <c r="J87" s="34">
        <v>0.27</v>
      </c>
      <c r="K87" s="34">
        <v>0.28</v>
      </c>
      <c r="L87" s="35">
        <f t="shared" si="11"/>
        <v>3.703703703703698</v>
      </c>
      <c r="M87" s="36">
        <v>40310</v>
      </c>
      <c r="N87" s="37">
        <v>40312</v>
      </c>
      <c r="O87" s="38">
        <v>40339</v>
      </c>
      <c r="P87" s="47" t="s">
        <v>1418</v>
      </c>
      <c r="Q87" s="17"/>
      <c r="R87" s="288">
        <f>((K87*4)/T87)*100</f>
        <v>56.28140703517589</v>
      </c>
      <c r="S87" s="68">
        <f t="shared" si="12"/>
        <v>16.804020100502512</v>
      </c>
      <c r="T87" s="307">
        <v>1.99</v>
      </c>
      <c r="U87" s="301">
        <v>2.47</v>
      </c>
      <c r="V87" s="289">
        <v>0.88</v>
      </c>
      <c r="W87" s="302">
        <v>2.41</v>
      </c>
      <c r="X87" s="301">
        <v>2.35</v>
      </c>
      <c r="Y87" s="289">
        <v>2.59</v>
      </c>
      <c r="Z87" s="325">
        <f>(Y87/X87-1)*100</f>
        <v>10.212765957446802</v>
      </c>
      <c r="AA87" s="317" t="s">
        <v>1733</v>
      </c>
      <c r="AB87" s="289">
        <v>26.17</v>
      </c>
      <c r="AC87" s="302">
        <v>35.87</v>
      </c>
      <c r="AD87" s="290">
        <f t="shared" si="13"/>
        <v>27.77990064959876</v>
      </c>
      <c r="AE87" s="328">
        <f t="shared" si="14"/>
        <v>-6.774463339838305</v>
      </c>
    </row>
    <row r="88" spans="1:31" ht="11.25" customHeight="1">
      <c r="A88" s="124" t="s">
        <v>632</v>
      </c>
      <c r="B88" s="10" t="s">
        <v>31</v>
      </c>
      <c r="C88" s="41" t="s">
        <v>479</v>
      </c>
      <c r="D88" s="227">
        <v>43</v>
      </c>
      <c r="E88" s="231">
        <v>28</v>
      </c>
      <c r="F88" s="59" t="s">
        <v>156</v>
      </c>
      <c r="G88" s="60" t="s">
        <v>156</v>
      </c>
      <c r="H88" s="289">
        <v>61.28</v>
      </c>
      <c r="I88" s="42">
        <f t="shared" si="10"/>
        <v>2.219321148825065</v>
      </c>
      <c r="J88" s="43">
        <v>0.33</v>
      </c>
      <c r="K88" s="43">
        <v>0.34</v>
      </c>
      <c r="L88" s="44">
        <f t="shared" si="11"/>
        <v>3.0303030303030276</v>
      </c>
      <c r="M88" s="45">
        <v>40422</v>
      </c>
      <c r="N88" s="46">
        <v>40424</v>
      </c>
      <c r="O88" s="47">
        <v>40442</v>
      </c>
      <c r="P88" s="47" t="s">
        <v>1452</v>
      </c>
      <c r="Q88" s="10"/>
      <c r="R88" s="288">
        <f>((K88*4)/T88)*100</f>
        <v>261.53846153846155</v>
      </c>
      <c r="S88" s="68">
        <f t="shared" si="12"/>
        <v>117.84615384615384</v>
      </c>
      <c r="T88" s="307">
        <v>0.52</v>
      </c>
      <c r="U88" s="301">
        <v>5.67</v>
      </c>
      <c r="V88" s="289">
        <v>1.82</v>
      </c>
      <c r="W88" s="302">
        <v>1.52</v>
      </c>
      <c r="X88" s="301">
        <v>3.6</v>
      </c>
      <c r="Y88" s="289">
        <v>4.65</v>
      </c>
      <c r="Z88" s="325">
        <f>(Y88/X88-1)*100</f>
        <v>29.166666666666675</v>
      </c>
      <c r="AA88" s="317" t="s">
        <v>1063</v>
      </c>
      <c r="AB88" s="289">
        <v>40.9</v>
      </c>
      <c r="AC88" s="302">
        <v>66.27</v>
      </c>
      <c r="AD88" s="290">
        <f t="shared" si="13"/>
        <v>49.82885085574573</v>
      </c>
      <c r="AE88" s="328">
        <f t="shared" si="14"/>
        <v>-7.529802323826762</v>
      </c>
    </row>
    <row r="89" spans="1:31" ht="11.25" customHeight="1">
      <c r="A89" s="40" t="s">
        <v>192</v>
      </c>
      <c r="B89" s="10" t="s">
        <v>193</v>
      </c>
      <c r="C89" s="41" t="s">
        <v>435</v>
      </c>
      <c r="D89" s="227">
        <v>42</v>
      </c>
      <c r="E89" s="231">
        <v>31</v>
      </c>
      <c r="F89" s="81" t="s">
        <v>617</v>
      </c>
      <c r="G89" s="72" t="s">
        <v>617</v>
      </c>
      <c r="H89" s="289">
        <v>59.11</v>
      </c>
      <c r="I89" s="441">
        <f>((K89*4)/H89)*100</f>
        <v>1.6240906783962104</v>
      </c>
      <c r="J89" s="43">
        <v>0.22</v>
      </c>
      <c r="K89" s="43">
        <v>0.24</v>
      </c>
      <c r="L89" s="44">
        <f t="shared" si="11"/>
        <v>9.090909090909083</v>
      </c>
      <c r="M89" s="45">
        <v>40142</v>
      </c>
      <c r="N89" s="46">
        <v>40147</v>
      </c>
      <c r="O89" s="47">
        <v>40162</v>
      </c>
      <c r="P89" s="47" t="s">
        <v>1424</v>
      </c>
      <c r="Q89" s="10"/>
      <c r="R89" s="288">
        <f>((K89*4)/T89)*100</f>
        <v>16</v>
      </c>
      <c r="S89" s="68">
        <f t="shared" si="12"/>
        <v>9.851666666666667</v>
      </c>
      <c r="T89" s="307">
        <v>6</v>
      </c>
      <c r="U89" s="301" t="s">
        <v>277</v>
      </c>
      <c r="V89" s="289">
        <v>0.45</v>
      </c>
      <c r="W89" s="302">
        <v>1.97</v>
      </c>
      <c r="X89" s="301">
        <v>6.41</v>
      </c>
      <c r="Y89" s="289">
        <v>6.7</v>
      </c>
      <c r="Z89" s="325">
        <f>(Y89/X89-1)*100</f>
        <v>4.5241809672387</v>
      </c>
      <c r="AA89" s="317" t="s">
        <v>1064</v>
      </c>
      <c r="AB89" s="289">
        <v>45.99</v>
      </c>
      <c r="AC89" s="302">
        <v>79.75</v>
      </c>
      <c r="AD89" s="290">
        <f t="shared" si="13"/>
        <v>28.52794085670797</v>
      </c>
      <c r="AE89" s="328">
        <f t="shared" si="14"/>
        <v>-25.880877742946712</v>
      </c>
    </row>
    <row r="90" spans="1:31" ht="11.25" customHeight="1">
      <c r="A90" s="40" t="s">
        <v>121</v>
      </c>
      <c r="B90" s="10" t="s">
        <v>122</v>
      </c>
      <c r="C90" s="41" t="s">
        <v>480</v>
      </c>
      <c r="D90" s="227">
        <v>40</v>
      </c>
      <c r="E90" s="231">
        <v>36</v>
      </c>
      <c r="F90" s="59" t="s">
        <v>181</v>
      </c>
      <c r="G90" s="60" t="s">
        <v>156</v>
      </c>
      <c r="H90" s="289">
        <v>28.52</v>
      </c>
      <c r="I90" s="42">
        <f>((K90*4)/H90)*100</f>
        <v>3.506311360448808</v>
      </c>
      <c r="J90" s="43">
        <v>0.24</v>
      </c>
      <c r="K90" s="43">
        <v>0.25</v>
      </c>
      <c r="L90" s="44">
        <f t="shared" si="11"/>
        <v>4.166666666666674</v>
      </c>
      <c r="M90" s="45">
        <v>40176</v>
      </c>
      <c r="N90" s="46">
        <v>40178</v>
      </c>
      <c r="O90" s="47">
        <v>40200</v>
      </c>
      <c r="P90" s="47" t="s">
        <v>1430</v>
      </c>
      <c r="Q90" s="10"/>
      <c r="R90" s="288">
        <f>((K90*4)/T90)*100</f>
        <v>50.25125628140703</v>
      </c>
      <c r="S90" s="68">
        <f t="shared" si="12"/>
        <v>14.331658291457286</v>
      </c>
      <c r="T90" s="307">
        <v>1.99</v>
      </c>
      <c r="U90" s="301">
        <v>1.42</v>
      </c>
      <c r="V90" s="289">
        <v>0.46</v>
      </c>
      <c r="W90" s="302">
        <v>4.46</v>
      </c>
      <c r="X90" s="301">
        <v>1.99</v>
      </c>
      <c r="Y90" s="289">
        <v>2.15</v>
      </c>
      <c r="Z90" s="325">
        <f>(Y90/X90-1)*100</f>
        <v>8.040201005025116</v>
      </c>
      <c r="AA90" s="317" t="s">
        <v>1065</v>
      </c>
      <c r="AB90" s="289">
        <v>24.24</v>
      </c>
      <c r="AC90" s="302">
        <v>31.99</v>
      </c>
      <c r="AD90" s="290">
        <f t="shared" si="13"/>
        <v>17.656765676567662</v>
      </c>
      <c r="AE90" s="328">
        <f t="shared" si="14"/>
        <v>-10.847139731165987</v>
      </c>
    </row>
    <row r="91" spans="1:31" ht="11.25" customHeight="1">
      <c r="A91" s="49" t="s">
        <v>56</v>
      </c>
      <c r="B91" s="50" t="s">
        <v>57</v>
      </c>
      <c r="C91" s="51" t="s">
        <v>448</v>
      </c>
      <c r="D91" s="228">
        <v>43</v>
      </c>
      <c r="E91" s="231">
        <v>27</v>
      </c>
      <c r="F91" s="61" t="s">
        <v>156</v>
      </c>
      <c r="G91" s="63" t="s">
        <v>156</v>
      </c>
      <c r="H91" s="292">
        <v>53.44</v>
      </c>
      <c r="I91" s="442">
        <f>((K91*4)/H91)*100</f>
        <v>1.8712574850299404</v>
      </c>
      <c r="J91" s="53">
        <v>0.17</v>
      </c>
      <c r="K91" s="53">
        <v>0.25</v>
      </c>
      <c r="L91" s="44">
        <f t="shared" si="11"/>
        <v>47.058823529411754</v>
      </c>
      <c r="M91" s="64">
        <v>40408</v>
      </c>
      <c r="N91" s="65">
        <v>40410</v>
      </c>
      <c r="O91" s="55">
        <v>40431</v>
      </c>
      <c r="P91" s="55" t="s">
        <v>1418</v>
      </c>
      <c r="Q91" s="50"/>
      <c r="R91" s="288">
        <f>((K91*4)/T91)*100</f>
        <v>27.47252747252747</v>
      </c>
      <c r="S91" s="68">
        <f t="shared" si="12"/>
        <v>14.68131868131868</v>
      </c>
      <c r="T91" s="307">
        <v>3.64</v>
      </c>
      <c r="U91" s="301">
        <v>1.09</v>
      </c>
      <c r="V91" s="289">
        <v>0.58</v>
      </c>
      <c r="W91" s="302">
        <v>2.53</v>
      </c>
      <c r="X91" s="301">
        <v>3.89</v>
      </c>
      <c r="Y91" s="289">
        <v>4.4</v>
      </c>
      <c r="Z91" s="325">
        <f>(Y91/X91-1)*100</f>
        <v>13.110539845758362</v>
      </c>
      <c r="AA91" s="317" t="s">
        <v>1066</v>
      </c>
      <c r="AB91" s="289">
        <v>45.11</v>
      </c>
      <c r="AC91" s="302">
        <v>58.52</v>
      </c>
      <c r="AD91" s="290">
        <f t="shared" si="13"/>
        <v>18.46597206827754</v>
      </c>
      <c r="AE91" s="328">
        <f t="shared" si="14"/>
        <v>-8.680792891319216</v>
      </c>
    </row>
    <row r="92" spans="1:31" ht="11.25" customHeight="1">
      <c r="A92" s="30" t="s">
        <v>138</v>
      </c>
      <c r="B92" s="17" t="s">
        <v>139</v>
      </c>
      <c r="C92" s="31" t="s">
        <v>439</v>
      </c>
      <c r="D92" s="226">
        <v>31</v>
      </c>
      <c r="E92" s="230">
        <v>81</v>
      </c>
      <c r="F92" s="57" t="s">
        <v>156</v>
      </c>
      <c r="G92" s="58" t="s">
        <v>156</v>
      </c>
      <c r="H92" s="321">
        <v>56.78</v>
      </c>
      <c r="I92" s="33">
        <f>((K92*4)/H92)*100</f>
        <v>2.3952095808383236</v>
      </c>
      <c r="J92" s="34">
        <v>0.32</v>
      </c>
      <c r="K92" s="34">
        <v>0.34</v>
      </c>
      <c r="L92" s="35">
        <f t="shared" si="11"/>
        <v>6.25</v>
      </c>
      <c r="M92" s="122">
        <v>39581</v>
      </c>
      <c r="N92" s="123">
        <v>39583</v>
      </c>
      <c r="O92" s="250">
        <v>39612</v>
      </c>
      <c r="P92" s="47" t="s">
        <v>1414</v>
      </c>
      <c r="Q92" s="17"/>
      <c r="R92" s="252">
        <f>((K92*4)/T92)*100</f>
        <v>30.493273542600903</v>
      </c>
      <c r="S92" s="67">
        <f t="shared" si="12"/>
        <v>12.730941704035875</v>
      </c>
      <c r="T92" s="319">
        <v>4.46</v>
      </c>
      <c r="U92" s="320">
        <v>1.13</v>
      </c>
      <c r="V92" s="321">
        <v>1.19</v>
      </c>
      <c r="W92" s="322">
        <v>1.45</v>
      </c>
      <c r="X92" s="320">
        <v>4</v>
      </c>
      <c r="Y92" s="321">
        <v>4.31</v>
      </c>
      <c r="Z92" s="326">
        <f t="shared" si="3"/>
        <v>7.74999999999999</v>
      </c>
      <c r="AA92" s="323" t="s">
        <v>635</v>
      </c>
      <c r="AB92" s="321">
        <v>46.87</v>
      </c>
      <c r="AC92" s="322">
        <v>66.07</v>
      </c>
      <c r="AD92" s="324">
        <f t="shared" si="13"/>
        <v>21.143588649455953</v>
      </c>
      <c r="AE92" s="329">
        <f t="shared" si="14"/>
        <v>-14.06084455880126</v>
      </c>
    </row>
    <row r="93" spans="1:31" ht="11.25" customHeight="1">
      <c r="A93" s="40" t="s">
        <v>82</v>
      </c>
      <c r="B93" s="10" t="s">
        <v>83</v>
      </c>
      <c r="C93" s="41" t="s">
        <v>426</v>
      </c>
      <c r="D93" s="227">
        <v>36</v>
      </c>
      <c r="E93" s="231">
        <v>64</v>
      </c>
      <c r="F93" s="59" t="s">
        <v>181</v>
      </c>
      <c r="G93" s="60" t="s">
        <v>181</v>
      </c>
      <c r="H93" s="289">
        <v>32.8</v>
      </c>
      <c r="I93" s="441">
        <f>((K93*4)/H93)*100</f>
        <v>1.3719512195121952</v>
      </c>
      <c r="J93" s="43">
        <v>0.1075</v>
      </c>
      <c r="K93" s="43">
        <v>0.1125</v>
      </c>
      <c r="L93" s="44">
        <f t="shared" si="11"/>
        <v>4.651162790697683</v>
      </c>
      <c r="M93" s="45">
        <v>40252</v>
      </c>
      <c r="N93" s="46">
        <v>40254</v>
      </c>
      <c r="O93" s="47">
        <v>40268</v>
      </c>
      <c r="P93" s="47" t="s">
        <v>1426</v>
      </c>
      <c r="Q93" s="10"/>
      <c r="R93" s="288">
        <f>((K93*4)/T93)*100</f>
        <v>33.83458646616541</v>
      </c>
      <c r="S93" s="68">
        <f t="shared" si="12"/>
        <v>24.661654135338342</v>
      </c>
      <c r="T93" s="307">
        <v>1.33</v>
      </c>
      <c r="U93" s="301">
        <v>-68.27</v>
      </c>
      <c r="V93" s="289">
        <v>0.69</v>
      </c>
      <c r="W93" s="302">
        <v>0.9</v>
      </c>
      <c r="X93" s="301">
        <v>1.62</v>
      </c>
      <c r="Y93" s="289">
        <v>1.74</v>
      </c>
      <c r="Z93" s="325">
        <f>(Y93/X93-1)*100</f>
        <v>7.407407407407396</v>
      </c>
      <c r="AA93" s="317" t="s">
        <v>1067</v>
      </c>
      <c r="AB93" s="289">
        <v>28.84</v>
      </c>
      <c r="AC93" s="302">
        <v>35.74</v>
      </c>
      <c r="AD93" s="290">
        <f t="shared" si="13"/>
        <v>13.730929264909838</v>
      </c>
      <c r="AE93" s="328">
        <f t="shared" si="14"/>
        <v>-8.226077224398447</v>
      </c>
    </row>
    <row r="94" spans="1:31" ht="11.25" customHeight="1">
      <c r="A94" s="40" t="s">
        <v>67</v>
      </c>
      <c r="B94" s="10" t="s">
        <v>68</v>
      </c>
      <c r="C94" s="41" t="s">
        <v>439</v>
      </c>
      <c r="D94" s="227">
        <v>38</v>
      </c>
      <c r="E94" s="231">
        <v>48</v>
      </c>
      <c r="F94" s="59" t="s">
        <v>181</v>
      </c>
      <c r="G94" s="60" t="s">
        <v>181</v>
      </c>
      <c r="H94" s="289">
        <v>30.9</v>
      </c>
      <c r="I94" s="441">
        <f>((K94*4)/H94)*100</f>
        <v>1.812297734627832</v>
      </c>
      <c r="J94" s="43">
        <v>0.13</v>
      </c>
      <c r="K94" s="43">
        <v>0.14</v>
      </c>
      <c r="L94" s="44">
        <f t="shared" si="11"/>
        <v>7.692307692307709</v>
      </c>
      <c r="M94" s="45">
        <v>40143</v>
      </c>
      <c r="N94" s="46">
        <v>40147</v>
      </c>
      <c r="O94" s="47">
        <v>40162</v>
      </c>
      <c r="P94" s="47" t="s">
        <v>1424</v>
      </c>
      <c r="Q94" s="10"/>
      <c r="R94" s="288">
        <f>((K94*4)/T94)*100</f>
        <v>46.66666666666667</v>
      </c>
      <c r="S94" s="68">
        <f t="shared" si="12"/>
        <v>25.75</v>
      </c>
      <c r="T94" s="307">
        <v>1.2</v>
      </c>
      <c r="U94" s="301">
        <v>1.2</v>
      </c>
      <c r="V94" s="289">
        <v>0.91</v>
      </c>
      <c r="W94" s="302">
        <v>3.02</v>
      </c>
      <c r="X94" s="301">
        <v>1.26</v>
      </c>
      <c r="Y94" s="289">
        <v>1.66</v>
      </c>
      <c r="Z94" s="325">
        <f>(Y94/X94-1)*100</f>
        <v>31.746031746031743</v>
      </c>
      <c r="AA94" s="317" t="s">
        <v>1068</v>
      </c>
      <c r="AB94" s="289">
        <v>21.61</v>
      </c>
      <c r="AC94" s="302">
        <v>38.88</v>
      </c>
      <c r="AD94" s="290">
        <f t="shared" si="13"/>
        <v>42.98935677926885</v>
      </c>
      <c r="AE94" s="328">
        <f t="shared" si="14"/>
        <v>-20.5246913580247</v>
      </c>
    </row>
    <row r="95" spans="1:31" ht="11.25" customHeight="1">
      <c r="A95" s="40" t="s">
        <v>14</v>
      </c>
      <c r="B95" s="10" t="s">
        <v>15</v>
      </c>
      <c r="C95" s="41" t="s">
        <v>466</v>
      </c>
      <c r="D95" s="227">
        <v>45</v>
      </c>
      <c r="E95" s="231">
        <v>22</v>
      </c>
      <c r="F95" s="81" t="s">
        <v>617</v>
      </c>
      <c r="G95" s="72" t="s">
        <v>617</v>
      </c>
      <c r="H95" s="289">
        <v>24.88</v>
      </c>
      <c r="I95" s="441">
        <f>((K95*4)/H95)*100</f>
        <v>1.2861736334405147</v>
      </c>
      <c r="J95" s="448">
        <v>0.07767</v>
      </c>
      <c r="K95" s="43">
        <v>0.08</v>
      </c>
      <c r="L95" s="44">
        <f t="shared" si="11"/>
        <v>2.999871250160946</v>
      </c>
      <c r="M95" s="45">
        <v>40242</v>
      </c>
      <c r="N95" s="46">
        <v>40246</v>
      </c>
      <c r="O95" s="47">
        <v>40277</v>
      </c>
      <c r="P95" s="47" t="s">
        <v>1444</v>
      </c>
      <c r="Q95" s="447" t="s">
        <v>653</v>
      </c>
      <c r="R95" s="288">
        <f>((K95*4)/T95)*100</f>
        <v>35.16483516483516</v>
      </c>
      <c r="S95" s="68">
        <f t="shared" si="12"/>
        <v>27.34065934065934</v>
      </c>
      <c r="T95" s="307">
        <v>0.91</v>
      </c>
      <c r="U95" s="301">
        <v>2.94</v>
      </c>
      <c r="V95" s="289">
        <v>2.79</v>
      </c>
      <c r="W95" s="302">
        <v>2.18</v>
      </c>
      <c r="X95" s="301">
        <v>0.91</v>
      </c>
      <c r="Y95" s="289">
        <v>0.93</v>
      </c>
      <c r="Z95" s="325">
        <f>(Y95/X95-1)*100</f>
        <v>2.19780219780219</v>
      </c>
      <c r="AA95" s="317" t="s">
        <v>649</v>
      </c>
      <c r="AB95" s="289">
        <v>23.2</v>
      </c>
      <c r="AC95" s="302">
        <v>28.75</v>
      </c>
      <c r="AD95" s="290">
        <f t="shared" si="13"/>
        <v>7.2413793103448265</v>
      </c>
      <c r="AE95" s="328">
        <f t="shared" si="14"/>
        <v>-13.460869565217395</v>
      </c>
    </row>
    <row r="96" spans="1:31" ht="11.25" customHeight="1">
      <c r="A96" s="49" t="s">
        <v>969</v>
      </c>
      <c r="B96" s="50" t="s">
        <v>970</v>
      </c>
      <c r="C96" s="51" t="s">
        <v>425</v>
      </c>
      <c r="D96" s="228">
        <v>36</v>
      </c>
      <c r="E96" s="232">
        <v>62</v>
      </c>
      <c r="F96" s="92" t="s">
        <v>181</v>
      </c>
      <c r="G96" s="93" t="s">
        <v>181</v>
      </c>
      <c r="H96" s="292">
        <v>24.89</v>
      </c>
      <c r="I96" s="52">
        <f>((K96*4)/H96)*100</f>
        <v>4.821213338690237</v>
      </c>
      <c r="J96" s="53">
        <v>0.29</v>
      </c>
      <c r="K96" s="53">
        <v>0.3</v>
      </c>
      <c r="L96" s="54">
        <f t="shared" si="11"/>
        <v>3.4482758620689724</v>
      </c>
      <c r="M96" s="64">
        <v>40156</v>
      </c>
      <c r="N96" s="65">
        <v>40158</v>
      </c>
      <c r="O96" s="55">
        <v>40182</v>
      </c>
      <c r="P96" s="55" t="s">
        <v>1427</v>
      </c>
      <c r="Q96" s="50"/>
      <c r="R96" s="253">
        <f>((K96*4)/T96)*100</f>
        <v>80.53691275167785</v>
      </c>
      <c r="S96" s="69">
        <f t="shared" si="12"/>
        <v>16.70469798657718</v>
      </c>
      <c r="T96" s="308">
        <v>1.49</v>
      </c>
      <c r="U96" s="303">
        <v>1.78</v>
      </c>
      <c r="V96" s="292">
        <v>3.95</v>
      </c>
      <c r="W96" s="304">
        <v>1.36</v>
      </c>
      <c r="X96" s="303">
        <v>1.62</v>
      </c>
      <c r="Y96" s="292">
        <v>1.68</v>
      </c>
      <c r="Z96" s="327">
        <f>(Y96/X96-1)*100</f>
        <v>3.703703703703698</v>
      </c>
      <c r="AA96" s="318" t="s">
        <v>1742</v>
      </c>
      <c r="AB96" s="292">
        <v>16.39</v>
      </c>
      <c r="AC96" s="304">
        <v>31.99</v>
      </c>
      <c r="AD96" s="293">
        <f t="shared" si="13"/>
        <v>51.86089078706529</v>
      </c>
      <c r="AE96" s="330">
        <f t="shared" si="14"/>
        <v>-22.194435761175363</v>
      </c>
    </row>
    <row r="97" spans="1:31" ht="11.25" customHeight="1">
      <c r="A97" s="30" t="s">
        <v>40</v>
      </c>
      <c r="B97" s="17" t="s">
        <v>41</v>
      </c>
      <c r="C97" s="31" t="s">
        <v>422</v>
      </c>
      <c r="D97" s="226">
        <v>39</v>
      </c>
      <c r="E97" s="231">
        <v>40</v>
      </c>
      <c r="F97" s="57" t="s">
        <v>181</v>
      </c>
      <c r="G97" s="58" t="s">
        <v>181</v>
      </c>
      <c r="H97" s="321">
        <v>40.09</v>
      </c>
      <c r="I97" s="33">
        <f>((K97*4)/H97)*100</f>
        <v>4.689448740334248</v>
      </c>
      <c r="J97" s="34">
        <v>0.46</v>
      </c>
      <c r="K97" s="34">
        <v>0.47</v>
      </c>
      <c r="L97" s="35">
        <f t="shared" si="11"/>
        <v>2.1739130434782483</v>
      </c>
      <c r="M97" s="36">
        <v>40185</v>
      </c>
      <c r="N97" s="37">
        <v>40189</v>
      </c>
      <c r="O97" s="38">
        <v>40218</v>
      </c>
      <c r="P97" s="38" t="s">
        <v>1432</v>
      </c>
      <c r="Q97" s="17"/>
      <c r="R97" s="288">
        <f>((K97*4)/T97)*100</f>
        <v>37.00787401574803</v>
      </c>
      <c r="S97" s="68">
        <f t="shared" si="12"/>
        <v>7.891732283464568</v>
      </c>
      <c r="T97" s="307">
        <v>5.08</v>
      </c>
      <c r="U97" s="301" t="s">
        <v>277</v>
      </c>
      <c r="V97" s="289">
        <v>0.4</v>
      </c>
      <c r="W97" s="302">
        <v>1.07</v>
      </c>
      <c r="X97" s="301">
        <v>4.5</v>
      </c>
      <c r="Y97" s="289" t="s">
        <v>277</v>
      </c>
      <c r="Z97" s="325" t="s">
        <v>185</v>
      </c>
      <c r="AA97" s="317" t="s">
        <v>1069</v>
      </c>
      <c r="AB97" s="289">
        <v>35.36</v>
      </c>
      <c r="AC97" s="302">
        <v>56.21</v>
      </c>
      <c r="AD97" s="290">
        <f t="shared" si="13"/>
        <v>13.376696832579196</v>
      </c>
      <c r="AE97" s="328">
        <f t="shared" si="14"/>
        <v>-28.678171143924562</v>
      </c>
    </row>
    <row r="98" spans="1:31" ht="11.25" customHeight="1">
      <c r="A98" s="40" t="s">
        <v>140</v>
      </c>
      <c r="B98" s="10" t="s">
        <v>141</v>
      </c>
      <c r="C98" s="41" t="s">
        <v>478</v>
      </c>
      <c r="D98" s="227">
        <v>29</v>
      </c>
      <c r="E98" s="231">
        <v>87</v>
      </c>
      <c r="F98" s="59" t="s">
        <v>181</v>
      </c>
      <c r="G98" s="60" t="s">
        <v>156</v>
      </c>
      <c r="H98" s="289">
        <v>31.85</v>
      </c>
      <c r="I98" s="42">
        <f>((K98*4)/H98)*100</f>
        <v>2.009419152276295</v>
      </c>
      <c r="J98" s="43">
        <v>0.15</v>
      </c>
      <c r="K98" s="43">
        <v>0.16</v>
      </c>
      <c r="L98" s="44">
        <f t="shared" si="11"/>
        <v>6.666666666666665</v>
      </c>
      <c r="M98" s="45">
        <v>40176</v>
      </c>
      <c r="N98" s="46">
        <v>40178</v>
      </c>
      <c r="O98" s="47">
        <v>40193</v>
      </c>
      <c r="P98" s="47" t="s">
        <v>1429</v>
      </c>
      <c r="Q98" s="10"/>
      <c r="R98" s="288">
        <f>((K98*4)/T98)*100</f>
        <v>29.35779816513761</v>
      </c>
      <c r="S98" s="68">
        <f t="shared" si="12"/>
        <v>14.610091743119266</v>
      </c>
      <c r="T98" s="307">
        <v>2.18</v>
      </c>
      <c r="U98" s="301">
        <v>1.21</v>
      </c>
      <c r="V98" s="289">
        <v>1</v>
      </c>
      <c r="W98" s="302">
        <v>2.02</v>
      </c>
      <c r="X98" s="301">
        <v>2.23</v>
      </c>
      <c r="Y98" s="289">
        <v>2.44</v>
      </c>
      <c r="Z98" s="325">
        <f>(Y98/X98-1)*100</f>
        <v>9.4170403587444</v>
      </c>
      <c r="AA98" s="317" t="s">
        <v>1737</v>
      </c>
      <c r="AB98" s="289">
        <v>25.11</v>
      </c>
      <c r="AC98" s="302">
        <v>33.13</v>
      </c>
      <c r="AD98" s="290">
        <f t="shared" si="13"/>
        <v>26.84189565909997</v>
      </c>
      <c r="AE98" s="328">
        <f t="shared" si="14"/>
        <v>-3.863567763356478</v>
      </c>
    </row>
    <row r="99" spans="1:31" ht="11.25" customHeight="1">
      <c r="A99" s="40" t="s">
        <v>88</v>
      </c>
      <c r="B99" s="10" t="s">
        <v>89</v>
      </c>
      <c r="C99" s="41" t="s">
        <v>463</v>
      </c>
      <c r="D99" s="227">
        <v>50</v>
      </c>
      <c r="E99" s="231">
        <v>11</v>
      </c>
      <c r="F99" s="59" t="s">
        <v>181</v>
      </c>
      <c r="G99" s="60" t="s">
        <v>181</v>
      </c>
      <c r="H99" s="289">
        <v>25.87</v>
      </c>
      <c r="I99" s="42">
        <f>((K99*4)/H99)*100</f>
        <v>5.2570545032856595</v>
      </c>
      <c r="J99" s="43">
        <v>0.335</v>
      </c>
      <c r="K99" s="43">
        <v>0.34</v>
      </c>
      <c r="L99" s="66">
        <f t="shared" si="11"/>
        <v>1.4925373134328401</v>
      </c>
      <c r="M99" s="45">
        <v>40128</v>
      </c>
      <c r="N99" s="46">
        <v>40130</v>
      </c>
      <c r="O99" s="47">
        <v>40148</v>
      </c>
      <c r="P99" s="47" t="s">
        <v>1423</v>
      </c>
      <c r="Q99" s="10"/>
      <c r="R99" s="288">
        <f>((K99*4)/T99)*100</f>
        <v>79.53216374269006</v>
      </c>
      <c r="S99" s="68">
        <f t="shared" si="12"/>
        <v>15.128654970760234</v>
      </c>
      <c r="T99" s="307">
        <v>1.71</v>
      </c>
      <c r="U99" s="301">
        <v>3.09</v>
      </c>
      <c r="V99" s="289">
        <v>1.02</v>
      </c>
      <c r="W99" s="302">
        <v>1.48</v>
      </c>
      <c r="X99" s="301">
        <v>1.68</v>
      </c>
      <c r="Y99" s="289">
        <v>1.87</v>
      </c>
      <c r="Z99" s="325">
        <f>(Y99/X99-1)*100</f>
        <v>11.309523809523814</v>
      </c>
      <c r="AA99" s="317" t="s">
        <v>1070</v>
      </c>
      <c r="AB99" s="289">
        <v>21.66</v>
      </c>
      <c r="AC99" s="302">
        <v>26</v>
      </c>
      <c r="AD99" s="290">
        <f t="shared" si="13"/>
        <v>19.436749769159746</v>
      </c>
      <c r="AE99" s="328">
        <f t="shared" si="14"/>
        <v>-0.49999999999999617</v>
      </c>
    </row>
    <row r="100" spans="1:31" ht="11.25" customHeight="1">
      <c r="A100" s="40" t="s">
        <v>69</v>
      </c>
      <c r="B100" s="10" t="s">
        <v>70</v>
      </c>
      <c r="C100" s="41" t="s">
        <v>481</v>
      </c>
      <c r="D100" s="227">
        <v>37</v>
      </c>
      <c r="E100" s="231">
        <v>56</v>
      </c>
      <c r="F100" s="59" t="s">
        <v>156</v>
      </c>
      <c r="G100" s="60" t="s">
        <v>156</v>
      </c>
      <c r="H100" s="289">
        <v>81.02</v>
      </c>
      <c r="I100" s="42">
        <f>((K100*4)/H100)*100</f>
        <v>2.9622315477659837</v>
      </c>
      <c r="J100" s="43">
        <v>0.59</v>
      </c>
      <c r="K100" s="43">
        <v>0.6</v>
      </c>
      <c r="L100" s="66">
        <f t="shared" si="11"/>
        <v>1.6949152542372836</v>
      </c>
      <c r="M100" s="45">
        <v>40151</v>
      </c>
      <c r="N100" s="46">
        <v>40155</v>
      </c>
      <c r="O100" s="47">
        <v>40165</v>
      </c>
      <c r="P100" s="47" t="s">
        <v>1425</v>
      </c>
      <c r="Q100" s="10"/>
      <c r="R100" s="288">
        <f>((K100*4)/T100)*100</f>
        <v>47.90419161676647</v>
      </c>
      <c r="S100" s="68">
        <f t="shared" si="12"/>
        <v>16.171656686626747</v>
      </c>
      <c r="T100" s="307">
        <v>5.01</v>
      </c>
      <c r="U100" s="301">
        <v>1.3</v>
      </c>
      <c r="V100" s="289">
        <v>1.19</v>
      </c>
      <c r="W100" s="302">
        <v>2.39</v>
      </c>
      <c r="X100" s="301">
        <v>6.16</v>
      </c>
      <c r="Y100" s="289">
        <v>6.66</v>
      </c>
      <c r="Z100" s="325">
        <f>(Y100/X100-1)*100</f>
        <v>8.116883116883123</v>
      </c>
      <c r="AA100" s="317" t="s">
        <v>1071</v>
      </c>
      <c r="AB100" s="289">
        <v>68.6</v>
      </c>
      <c r="AC100" s="302">
        <v>89.23</v>
      </c>
      <c r="AD100" s="290">
        <f t="shared" si="13"/>
        <v>18.104956268221578</v>
      </c>
      <c r="AE100" s="328">
        <f t="shared" si="14"/>
        <v>-9.200941387425763</v>
      </c>
    </row>
    <row r="101" spans="1:31" ht="11.25" customHeight="1">
      <c r="A101" s="49" t="s">
        <v>46</v>
      </c>
      <c r="B101" s="50" t="s">
        <v>47</v>
      </c>
      <c r="C101" s="51" t="s">
        <v>482</v>
      </c>
      <c r="D101" s="228">
        <v>39</v>
      </c>
      <c r="E101" s="231">
        <v>41</v>
      </c>
      <c r="F101" s="92" t="s">
        <v>617</v>
      </c>
      <c r="G101" s="93" t="s">
        <v>617</v>
      </c>
      <c r="H101" s="292">
        <v>119.11</v>
      </c>
      <c r="I101" s="442">
        <f>((K101*4)/H101)*100</f>
        <v>1.8134497523297792</v>
      </c>
      <c r="J101" s="53">
        <v>0.46</v>
      </c>
      <c r="K101" s="53">
        <v>0.54</v>
      </c>
      <c r="L101" s="54">
        <f t="shared" si="11"/>
        <v>17.391304347826097</v>
      </c>
      <c r="M101" s="64">
        <v>40304</v>
      </c>
      <c r="N101" s="65">
        <v>40308</v>
      </c>
      <c r="O101" s="55">
        <v>40330</v>
      </c>
      <c r="P101" s="55" t="s">
        <v>1423</v>
      </c>
      <c r="Q101" s="50"/>
      <c r="R101" s="288">
        <f>((K101*4)/T101)*100</f>
        <v>34.83870967741935</v>
      </c>
      <c r="S101" s="68">
        <f t="shared" si="12"/>
        <v>19.211290322580645</v>
      </c>
      <c r="T101" s="307">
        <v>6.2</v>
      </c>
      <c r="U101" s="301">
        <v>1.34</v>
      </c>
      <c r="V101" s="289">
        <v>1.27</v>
      </c>
      <c r="W101" s="302">
        <v>3.96</v>
      </c>
      <c r="X101" s="301">
        <v>6.42</v>
      </c>
      <c r="Y101" s="289">
        <v>7.31</v>
      </c>
      <c r="Z101" s="325">
        <f>(Y101/X101-1)*100</f>
        <v>13.862928348909653</v>
      </c>
      <c r="AA101" s="317" t="s">
        <v>1072</v>
      </c>
      <c r="AB101" s="289">
        <v>85.24</v>
      </c>
      <c r="AC101" s="302">
        <v>121.38</v>
      </c>
      <c r="AD101" s="290">
        <f t="shared" si="13"/>
        <v>39.73486625997185</v>
      </c>
      <c r="AE101" s="328">
        <f t="shared" si="14"/>
        <v>-1.8701598286373342</v>
      </c>
    </row>
    <row r="102" spans="1:31" ht="11.25" customHeight="1">
      <c r="A102" s="30" t="s">
        <v>90</v>
      </c>
      <c r="B102" s="17" t="s">
        <v>91</v>
      </c>
      <c r="C102" s="30" t="s">
        <v>483</v>
      </c>
      <c r="D102" s="226">
        <v>35</v>
      </c>
      <c r="E102" s="230">
        <v>69</v>
      </c>
      <c r="F102" s="57" t="s">
        <v>181</v>
      </c>
      <c r="G102" s="58" t="s">
        <v>156</v>
      </c>
      <c r="H102" s="321">
        <v>33.5</v>
      </c>
      <c r="I102" s="33">
        <f>((K102*4)/H102)*100</f>
        <v>2.08955223880597</v>
      </c>
      <c r="J102" s="34">
        <v>0.1375</v>
      </c>
      <c r="K102" s="34">
        <v>0.175</v>
      </c>
      <c r="L102" s="35">
        <f t="shared" si="11"/>
        <v>27.27272727272725</v>
      </c>
      <c r="M102" s="38">
        <v>40407</v>
      </c>
      <c r="N102" s="38">
        <v>40409</v>
      </c>
      <c r="O102" s="38">
        <v>40432</v>
      </c>
      <c r="P102" s="38" t="s">
        <v>1439</v>
      </c>
      <c r="Q102" s="17"/>
      <c r="R102" s="252">
        <f t="shared" si="1"/>
        <v>33.65384615384615</v>
      </c>
      <c r="S102" s="67">
        <f t="shared" si="12"/>
        <v>16.10576923076923</v>
      </c>
      <c r="T102" s="319">
        <v>2.08</v>
      </c>
      <c r="U102" s="320">
        <v>1.04</v>
      </c>
      <c r="V102" s="321">
        <v>0.49</v>
      </c>
      <c r="W102" s="322">
        <v>2.17</v>
      </c>
      <c r="X102" s="320">
        <v>2.45</v>
      </c>
      <c r="Y102" s="321">
        <v>2.81</v>
      </c>
      <c r="Z102" s="326">
        <f>(Y102/X102-1)*100</f>
        <v>14.693877551020407</v>
      </c>
      <c r="AA102" s="323" t="s">
        <v>1073</v>
      </c>
      <c r="AB102" s="321">
        <v>26.26</v>
      </c>
      <c r="AC102" s="322">
        <v>40.69</v>
      </c>
      <c r="AD102" s="324">
        <f t="shared" si="13"/>
        <v>27.570449352627563</v>
      </c>
      <c r="AE102" s="329">
        <f t="shared" si="14"/>
        <v>-17.67018923568444</v>
      </c>
    </row>
    <row r="103" spans="1:31" ht="11.25" customHeight="1">
      <c r="A103" s="40" t="s">
        <v>105</v>
      </c>
      <c r="B103" s="10" t="s">
        <v>106</v>
      </c>
      <c r="C103" s="40" t="s">
        <v>448</v>
      </c>
      <c r="D103" s="227">
        <v>36</v>
      </c>
      <c r="E103" s="231">
        <v>65</v>
      </c>
      <c r="F103" s="59" t="s">
        <v>181</v>
      </c>
      <c r="G103" s="60" t="s">
        <v>156</v>
      </c>
      <c r="H103" s="289">
        <v>53.52</v>
      </c>
      <c r="I103" s="42">
        <f>((K103*4)/H103)*100</f>
        <v>2.2608370702541105</v>
      </c>
      <c r="J103" s="43">
        <v>0.2725</v>
      </c>
      <c r="K103" s="43">
        <v>0.3025</v>
      </c>
      <c r="L103" s="44">
        <f t="shared" si="11"/>
        <v>11.009174311926584</v>
      </c>
      <c r="M103" s="47">
        <v>40247</v>
      </c>
      <c r="N103" s="47">
        <v>40249</v>
      </c>
      <c r="O103" s="47">
        <v>40273</v>
      </c>
      <c r="P103" s="47" t="s">
        <v>1442</v>
      </c>
      <c r="Q103" s="10"/>
      <c r="R103" s="288">
        <f>((K103*4)/T103)*100</f>
        <v>31.105398457583544</v>
      </c>
      <c r="S103" s="68">
        <f t="shared" si="12"/>
        <v>13.758354755784062</v>
      </c>
      <c r="T103" s="307">
        <v>3.89</v>
      </c>
      <c r="U103" s="301">
        <v>1.33</v>
      </c>
      <c r="V103" s="289">
        <v>0.47</v>
      </c>
      <c r="W103" s="302">
        <v>3.02</v>
      </c>
      <c r="X103" s="301">
        <v>4.01</v>
      </c>
      <c r="Y103" s="289">
        <v>4.39</v>
      </c>
      <c r="Z103" s="325">
        <f>(Y103/X103-1)*100</f>
        <v>9.476309226932656</v>
      </c>
      <c r="AA103" s="317" t="s">
        <v>1074</v>
      </c>
      <c r="AB103" s="289">
        <v>47.77</v>
      </c>
      <c r="AC103" s="302">
        <v>56.27</v>
      </c>
      <c r="AD103" s="290">
        <f t="shared" si="13"/>
        <v>12.036843207033703</v>
      </c>
      <c r="AE103" s="328">
        <f t="shared" si="14"/>
        <v>-4.887151235116403</v>
      </c>
    </row>
    <row r="104" spans="1:31" ht="11.25" customHeight="1">
      <c r="A104" s="40" t="s">
        <v>36</v>
      </c>
      <c r="B104" s="10" t="s">
        <v>37</v>
      </c>
      <c r="C104" s="40" t="s">
        <v>449</v>
      </c>
      <c r="D104" s="229">
        <v>38</v>
      </c>
      <c r="E104" s="231">
        <v>46</v>
      </c>
      <c r="F104" s="59" t="s">
        <v>181</v>
      </c>
      <c r="G104" s="60" t="s">
        <v>181</v>
      </c>
      <c r="H104" s="289">
        <v>31.73</v>
      </c>
      <c r="I104" s="42">
        <f>((K104*4)/H104)*100</f>
        <v>5.45225338796092</v>
      </c>
      <c r="J104" s="43">
        <v>0.4225</v>
      </c>
      <c r="K104" s="186">
        <v>0.4325</v>
      </c>
      <c r="L104" s="184">
        <f t="shared" si="11"/>
        <v>2.366863905325456</v>
      </c>
      <c r="M104" s="89">
        <v>39611</v>
      </c>
      <c r="N104" s="89">
        <v>39615</v>
      </c>
      <c r="O104" s="87">
        <v>39629</v>
      </c>
      <c r="P104" s="46" t="s">
        <v>1415</v>
      </c>
      <c r="Q104" s="10"/>
      <c r="R104" s="288">
        <f>((K104*4)/T104)*100</f>
        <v>279.03225806451616</v>
      </c>
      <c r="S104" s="68">
        <f t="shared" si="12"/>
        <v>51.17741935483871</v>
      </c>
      <c r="T104" s="307">
        <v>0.62</v>
      </c>
      <c r="U104" s="301">
        <v>16.2</v>
      </c>
      <c r="V104" s="289">
        <v>6.45</v>
      </c>
      <c r="W104" s="302">
        <v>2.5</v>
      </c>
      <c r="X104" s="301">
        <v>1.97</v>
      </c>
      <c r="Y104" s="289">
        <v>2.04</v>
      </c>
      <c r="Z104" s="325">
        <f>(Y104/X104-1)*100</f>
        <v>3.5532994923857864</v>
      </c>
      <c r="AA104" s="317" t="s">
        <v>1075</v>
      </c>
      <c r="AB104" s="289">
        <v>24.6</v>
      </c>
      <c r="AC104" s="302">
        <v>32.95</v>
      </c>
      <c r="AD104" s="290">
        <f t="shared" si="13"/>
        <v>28.98373983739837</v>
      </c>
      <c r="AE104" s="328">
        <f t="shared" si="14"/>
        <v>-3.7025796661608568</v>
      </c>
    </row>
    <row r="105" spans="1:31" ht="11.25" customHeight="1">
      <c r="A105" s="40" t="s">
        <v>59</v>
      </c>
      <c r="B105" s="10" t="s">
        <v>60</v>
      </c>
      <c r="C105" s="40" t="s">
        <v>484</v>
      </c>
      <c r="D105" s="227">
        <v>38</v>
      </c>
      <c r="E105" s="231">
        <v>49</v>
      </c>
      <c r="F105" s="81" t="s">
        <v>617</v>
      </c>
      <c r="G105" s="72" t="s">
        <v>617</v>
      </c>
      <c r="H105" s="289">
        <v>358.15</v>
      </c>
      <c r="I105" s="441">
        <f>((K105*4)/H105)*100</f>
        <v>0.4579086974731258</v>
      </c>
      <c r="J105" s="43">
        <v>0.395</v>
      </c>
      <c r="K105" s="43">
        <v>0.41</v>
      </c>
      <c r="L105" s="44">
        <f t="shared" si="11"/>
        <v>3.797468354430378</v>
      </c>
      <c r="M105" s="47">
        <v>40211</v>
      </c>
      <c r="N105" s="47">
        <v>40213</v>
      </c>
      <c r="O105" s="47">
        <v>40241</v>
      </c>
      <c r="P105" s="47" t="s">
        <v>1437</v>
      </c>
      <c r="Q105" s="281" t="s">
        <v>134</v>
      </c>
      <c r="R105" s="288">
        <f>((K105*4)/T105)*100</f>
        <v>18.021978021978022</v>
      </c>
      <c r="S105" s="68">
        <f t="shared" si="12"/>
        <v>39.357142857142854</v>
      </c>
      <c r="T105" s="307">
        <v>9.1</v>
      </c>
      <c r="U105" s="301" t="s">
        <v>277</v>
      </c>
      <c r="V105" s="289">
        <v>3.21</v>
      </c>
      <c r="W105" s="302">
        <v>1.01</v>
      </c>
      <c r="X105" s="301">
        <v>10.85</v>
      </c>
      <c r="Y105" s="289">
        <v>12.2</v>
      </c>
      <c r="Z105" s="325">
        <f>(Y105/X105-1)*100</f>
        <v>12.442396313364057</v>
      </c>
      <c r="AA105" s="317" t="s">
        <v>1743</v>
      </c>
      <c r="AB105" s="289">
        <v>313</v>
      </c>
      <c r="AC105" s="302">
        <v>416</v>
      </c>
      <c r="AD105" s="290">
        <f t="shared" si="13"/>
        <v>14.42492012779552</v>
      </c>
      <c r="AE105" s="328">
        <f t="shared" si="14"/>
        <v>-13.906250000000005</v>
      </c>
    </row>
    <row r="106" spans="1:31" ht="11.25" customHeight="1">
      <c r="A106" s="40" t="s">
        <v>194</v>
      </c>
      <c r="B106" s="10" t="s">
        <v>195</v>
      </c>
      <c r="C106" s="40" t="s">
        <v>485</v>
      </c>
      <c r="D106" s="227">
        <v>29</v>
      </c>
      <c r="E106" s="231">
        <v>89</v>
      </c>
      <c r="F106" s="81" t="s">
        <v>617</v>
      </c>
      <c r="G106" s="72" t="s">
        <v>617</v>
      </c>
      <c r="H106" s="289">
        <v>24.22</v>
      </c>
      <c r="I106" s="42">
        <f>((K106*4)/H106)*100</f>
        <v>2.642444260941371</v>
      </c>
      <c r="J106" s="43">
        <v>0.15</v>
      </c>
      <c r="K106" s="43">
        <v>0.16</v>
      </c>
      <c r="L106" s="44">
        <f t="shared" si="11"/>
        <v>6.666666666666665</v>
      </c>
      <c r="M106" s="47">
        <v>40325</v>
      </c>
      <c r="N106" s="47">
        <v>40330</v>
      </c>
      <c r="O106" s="47">
        <v>40360</v>
      </c>
      <c r="P106" s="47" t="s">
        <v>1416</v>
      </c>
      <c r="Q106" s="10"/>
      <c r="R106" s="288">
        <f>((K106*4)/T106)*100</f>
        <v>55.65217391304348</v>
      </c>
      <c r="S106" s="68">
        <f t="shared" si="12"/>
        <v>21.06086956521739</v>
      </c>
      <c r="T106" s="307">
        <v>1.15</v>
      </c>
      <c r="U106" s="301" t="s">
        <v>277</v>
      </c>
      <c r="V106" s="289">
        <v>1.21</v>
      </c>
      <c r="W106" s="302">
        <v>1.65</v>
      </c>
      <c r="X106" s="301" t="s">
        <v>277</v>
      </c>
      <c r="Y106" s="289" t="s">
        <v>277</v>
      </c>
      <c r="Z106" s="325" t="s">
        <v>185</v>
      </c>
      <c r="AA106" s="317" t="s">
        <v>1076</v>
      </c>
      <c r="AB106" s="289">
        <v>20.82</v>
      </c>
      <c r="AC106" s="302">
        <v>25.71</v>
      </c>
      <c r="AD106" s="290">
        <f t="shared" si="13"/>
        <v>16.330451488952924</v>
      </c>
      <c r="AE106" s="328">
        <f t="shared" si="14"/>
        <v>-5.795410346168813</v>
      </c>
    </row>
    <row r="107" spans="1:31" ht="11.25" customHeight="1">
      <c r="A107" s="144" t="s">
        <v>123</v>
      </c>
      <c r="B107" s="75" t="s">
        <v>130</v>
      </c>
      <c r="C107" s="394" t="s">
        <v>446</v>
      </c>
      <c r="D107" s="456">
        <v>34</v>
      </c>
      <c r="E107" s="457">
        <v>73</v>
      </c>
      <c r="F107" s="99" t="s">
        <v>181</v>
      </c>
      <c r="G107" s="99" t="s">
        <v>181</v>
      </c>
      <c r="H107" s="458">
        <v>37.78</v>
      </c>
      <c r="I107" s="470">
        <f>((K107*4)/H107)*100</f>
        <v>3.996823716251985</v>
      </c>
      <c r="J107" s="471">
        <v>0.3675</v>
      </c>
      <c r="K107" s="471">
        <v>0.3775</v>
      </c>
      <c r="L107" s="114">
        <f t="shared" si="11"/>
        <v>2.7210884353741527</v>
      </c>
      <c r="M107" s="459">
        <v>40275</v>
      </c>
      <c r="N107" s="460">
        <v>40277</v>
      </c>
      <c r="O107" s="459">
        <v>40299</v>
      </c>
      <c r="P107" s="460" t="s">
        <v>1431</v>
      </c>
      <c r="Q107" s="75"/>
      <c r="R107" s="461">
        <f>((K107*4)/T107)*100</f>
        <v>61.1336032388664</v>
      </c>
      <c r="S107" s="462">
        <f t="shared" si="12"/>
        <v>15.295546558704453</v>
      </c>
      <c r="T107" s="463">
        <v>2.47</v>
      </c>
      <c r="U107" s="458">
        <v>5.17</v>
      </c>
      <c r="V107" s="464">
        <v>0.72</v>
      </c>
      <c r="W107" s="465">
        <v>1.6</v>
      </c>
      <c r="X107" s="458">
        <v>2.28</v>
      </c>
      <c r="Y107" s="464">
        <v>2.42</v>
      </c>
      <c r="Z107" s="466">
        <f>(Y107/X107-1)*100</f>
        <v>6.140350877192979</v>
      </c>
      <c r="AA107" s="467" t="s">
        <v>1077</v>
      </c>
      <c r="AB107" s="464">
        <v>30.96</v>
      </c>
      <c r="AC107" s="465">
        <v>37.82</v>
      </c>
      <c r="AD107" s="468">
        <f t="shared" si="13"/>
        <v>22.02842377260982</v>
      </c>
      <c r="AE107" s="469">
        <f t="shared" si="14"/>
        <v>-0.10576414595451916</v>
      </c>
    </row>
    <row r="108" spans="1:31" ht="11.25" customHeight="1">
      <c r="A108" s="83" t="s">
        <v>619</v>
      </c>
      <c r="B108" s="84">
        <f>COUNT(H7:H107)</f>
        <v>101</v>
      </c>
      <c r="C108" s="178" t="s">
        <v>1463</v>
      </c>
      <c r="D108" s="94">
        <f>AVERAGE(D7:D107)</f>
        <v>38.54455445544554</v>
      </c>
      <c r="E108" s="224"/>
      <c r="F108" s="50"/>
      <c r="G108" s="50"/>
      <c r="H108" s="54">
        <f>AVERAGE(H7:H107)</f>
        <v>48.0671287128713</v>
      </c>
      <c r="I108" s="54">
        <f>AVERAGE(I7:I107)</f>
        <v>3.055991406802248</v>
      </c>
      <c r="J108" s="86"/>
      <c r="K108" s="86"/>
      <c r="L108" s="54">
        <f>((SUM(K7:K107)/SUM(J7:J107))-1)*100</f>
        <v>5.43175323222207</v>
      </c>
      <c r="M108" s="95"/>
      <c r="R108" s="344">
        <f aca="true" t="shared" si="15" ref="R108:Z108">AVERAGE(R7:R107)</f>
        <v>92.37916483069536</v>
      </c>
      <c r="S108" s="345">
        <f t="shared" si="15"/>
        <v>23.542646068829868</v>
      </c>
      <c r="T108" s="54">
        <f t="shared" si="15"/>
        <v>2.7773267326732682</v>
      </c>
      <c r="U108" s="344">
        <f t="shared" si="15"/>
        <v>1.8756249999999997</v>
      </c>
      <c r="V108" s="115">
        <f t="shared" si="15"/>
        <v>1.798316831683168</v>
      </c>
      <c r="W108" s="345">
        <f t="shared" si="15"/>
        <v>3.8978999999999995</v>
      </c>
      <c r="X108" s="344">
        <f t="shared" si="15"/>
        <v>3.13070707070707</v>
      </c>
      <c r="Y108" s="115">
        <f t="shared" si="15"/>
        <v>3.4481632653061234</v>
      </c>
      <c r="Z108" s="346">
        <f t="shared" si="15"/>
        <v>14.669294003093077</v>
      </c>
      <c r="AB108" s="344">
        <f>AVERAGE(AB7:AB107)</f>
        <v>38.586039603960394</v>
      </c>
      <c r="AC108" s="115">
        <f>AVERAGE(AC7:AC107)</f>
        <v>53.3837623762376</v>
      </c>
      <c r="AD108" s="225">
        <f>AVERAGE(AD7:AD107)</f>
        <v>26.465733147174983</v>
      </c>
      <c r="AE108" s="347">
        <f>AVERAGE(AE7:AE107)</f>
        <v>-9.920630563436745</v>
      </c>
    </row>
  </sheetData>
  <hyperlinks>
    <hyperlink ref="G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6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3" width="6.28125" style="0" customWidth="1"/>
    <col min="4" max="5" width="5.7109375" style="0" customWidth="1"/>
    <col min="6" max="16" width="6.7109375" style="0" customWidth="1"/>
  </cols>
  <sheetData>
    <row r="1" ht="12.75">
      <c r="A1" s="424" t="s">
        <v>1318</v>
      </c>
    </row>
    <row r="2" ht="12.75">
      <c r="A2" s="132" t="s">
        <v>900</v>
      </c>
    </row>
    <row r="3" spans="3:6" ht="12.75">
      <c r="C3" s="24" t="s">
        <v>1731</v>
      </c>
      <c r="F3" s="133"/>
    </row>
    <row r="4" spans="3:6" ht="12.75">
      <c r="C4" s="24" t="s">
        <v>902</v>
      </c>
      <c r="F4" s="134"/>
    </row>
    <row r="5" spans="3:6" ht="12.75">
      <c r="C5" s="175"/>
      <c r="D5" s="142" t="s">
        <v>901</v>
      </c>
      <c r="E5" s="147"/>
      <c r="F5" s="134" t="s">
        <v>899</v>
      </c>
    </row>
    <row r="6" spans="1:16" ht="12.75">
      <c r="A6" s="144" t="s">
        <v>1707</v>
      </c>
      <c r="B6" s="99" t="s">
        <v>1708</v>
      </c>
      <c r="C6" s="145" t="s">
        <v>1725</v>
      </c>
      <c r="D6" s="148" t="s">
        <v>428</v>
      </c>
      <c r="E6" s="148" t="s">
        <v>427</v>
      </c>
      <c r="F6" s="143">
        <v>2009</v>
      </c>
      <c r="G6" s="143">
        <v>2008</v>
      </c>
      <c r="H6" s="143">
        <v>2007</v>
      </c>
      <c r="I6" s="143">
        <v>2006</v>
      </c>
      <c r="J6" s="143">
        <v>2005</v>
      </c>
      <c r="K6" s="143">
        <v>2004</v>
      </c>
      <c r="L6" s="143">
        <v>2003</v>
      </c>
      <c r="M6" s="143">
        <v>2002</v>
      </c>
      <c r="N6" s="143">
        <v>2001</v>
      </c>
      <c r="O6" s="143">
        <v>2000</v>
      </c>
      <c r="P6" s="146">
        <v>1999</v>
      </c>
    </row>
    <row r="7" spans="1:16" ht="12.75">
      <c r="A7" s="30" t="s">
        <v>1762</v>
      </c>
      <c r="B7" s="17" t="s">
        <v>1763</v>
      </c>
      <c r="C7" s="201">
        <f aca="true" t="shared" si="0" ref="C7:C71">D7/E7</f>
        <v>1.1674648221105703</v>
      </c>
      <c r="D7" s="202">
        <f aca="true" t="shared" si="1" ref="D7:D71">((F7/K7)^(1/5)-1)*100</f>
        <v>7.214502590085092</v>
      </c>
      <c r="E7" s="203">
        <f aca="true" t="shared" si="2" ref="E7:E71">((F7/P7)^(1/10)-1)*100</f>
        <v>6.17963167150728</v>
      </c>
      <c r="F7" s="125">
        <v>2.04</v>
      </c>
      <c r="G7" s="125">
        <v>2</v>
      </c>
      <c r="H7" s="125">
        <v>1.92</v>
      </c>
      <c r="I7" s="125">
        <v>1.84</v>
      </c>
      <c r="J7" s="125">
        <v>1.68</v>
      </c>
      <c r="K7" s="125">
        <v>1.44</v>
      </c>
      <c r="L7" s="125">
        <v>1.32</v>
      </c>
      <c r="M7" s="125">
        <v>1.24</v>
      </c>
      <c r="N7" s="125">
        <v>1.2</v>
      </c>
      <c r="O7" s="125">
        <v>1.16</v>
      </c>
      <c r="P7" s="126">
        <v>1.12</v>
      </c>
    </row>
    <row r="8" spans="1:16" ht="12.75">
      <c r="A8" s="40" t="s">
        <v>61</v>
      </c>
      <c r="B8" s="10" t="s">
        <v>62</v>
      </c>
      <c r="C8" s="204">
        <f t="shared" si="0"/>
        <v>0.9754994034799362</v>
      </c>
      <c r="D8" s="205">
        <f t="shared" si="1"/>
        <v>8.762741652071604</v>
      </c>
      <c r="E8" s="206">
        <f t="shared" si="2"/>
        <v>8.98282625372393</v>
      </c>
      <c r="F8" s="127">
        <v>1.56</v>
      </c>
      <c r="G8" s="127">
        <v>1.305</v>
      </c>
      <c r="H8" s="127">
        <v>1.27</v>
      </c>
      <c r="I8" s="127">
        <v>1.15</v>
      </c>
      <c r="J8" s="127">
        <v>1.085</v>
      </c>
      <c r="K8" s="127">
        <v>1.025</v>
      </c>
      <c r="L8" s="127">
        <v>0.97</v>
      </c>
      <c r="M8" s="127">
        <v>0.915</v>
      </c>
      <c r="N8" s="127">
        <v>0.82</v>
      </c>
      <c r="O8" s="127">
        <v>0.74</v>
      </c>
      <c r="P8" s="128">
        <v>0.66</v>
      </c>
    </row>
    <row r="9" spans="1:16" ht="12.75">
      <c r="A9" s="40" t="s">
        <v>16</v>
      </c>
      <c r="B9" s="10" t="s">
        <v>17</v>
      </c>
      <c r="C9" s="204">
        <f>D9/E9</f>
        <v>0.8436242809675117</v>
      </c>
      <c r="D9" s="205">
        <f>((F9/K9)^(1/5)-1)*100</f>
        <v>5.387395206178347</v>
      </c>
      <c r="E9" s="206">
        <f>((F9/P9)^(1/10)-1)*100</f>
        <v>6.386012503101268</v>
      </c>
      <c r="F9" s="127">
        <v>0.52</v>
      </c>
      <c r="G9" s="127">
        <v>0.5</v>
      </c>
      <c r="H9" s="127">
        <v>0.48</v>
      </c>
      <c r="I9" s="127">
        <v>0.44</v>
      </c>
      <c r="J9" s="127">
        <v>0.42</v>
      </c>
      <c r="K9" s="127">
        <v>0.4</v>
      </c>
      <c r="L9" s="127">
        <v>0.38</v>
      </c>
      <c r="M9" s="127">
        <v>0.36</v>
      </c>
      <c r="N9" s="127">
        <v>0.33</v>
      </c>
      <c r="O9" s="127">
        <v>0.31</v>
      </c>
      <c r="P9" s="128">
        <v>0.28</v>
      </c>
    </row>
    <row r="10" spans="1:16" ht="12.75">
      <c r="A10" s="40" t="s">
        <v>154</v>
      </c>
      <c r="B10" s="10" t="s">
        <v>155</v>
      </c>
      <c r="C10" s="204">
        <f t="shared" si="0"/>
        <v>1.0639117664768807</v>
      </c>
      <c r="D10" s="205">
        <f t="shared" si="1"/>
        <v>24.132895337960147</v>
      </c>
      <c r="E10" s="206">
        <f t="shared" si="2"/>
        <v>22.683173641246277</v>
      </c>
      <c r="F10" s="140">
        <v>1.12</v>
      </c>
      <c r="G10" s="140">
        <v>0.96</v>
      </c>
      <c r="H10" s="140">
        <v>0.8</v>
      </c>
      <c r="I10" s="140">
        <v>0.55</v>
      </c>
      <c r="J10" s="140">
        <v>0.44</v>
      </c>
      <c r="K10" s="140">
        <v>0.38</v>
      </c>
      <c r="L10" s="140">
        <v>0.3</v>
      </c>
      <c r="M10" s="140">
        <v>0.23</v>
      </c>
      <c r="N10" s="140">
        <v>0.1925</v>
      </c>
      <c r="O10" s="127">
        <v>0.165</v>
      </c>
      <c r="P10" s="128">
        <v>0.145</v>
      </c>
    </row>
    <row r="11" spans="1:16" ht="12.75">
      <c r="A11" s="49" t="s">
        <v>157</v>
      </c>
      <c r="B11" s="50" t="s">
        <v>158</v>
      </c>
      <c r="C11" s="207">
        <f t="shared" si="0"/>
        <v>1.0617186426837697</v>
      </c>
      <c r="D11" s="208">
        <f t="shared" si="1"/>
        <v>10.35092145999348</v>
      </c>
      <c r="E11" s="209">
        <f t="shared" si="2"/>
        <v>9.749213250912536</v>
      </c>
      <c r="F11" s="176">
        <v>1.8</v>
      </c>
      <c r="G11" s="176">
        <v>1.76</v>
      </c>
      <c r="H11" s="176">
        <v>1.52</v>
      </c>
      <c r="I11" s="176">
        <v>1.36</v>
      </c>
      <c r="J11" s="176">
        <v>1.28</v>
      </c>
      <c r="K11" s="176">
        <v>1.1</v>
      </c>
      <c r="L11" s="176">
        <v>0.9</v>
      </c>
      <c r="M11" s="176">
        <v>0.83</v>
      </c>
      <c r="N11" s="176">
        <v>0.79</v>
      </c>
      <c r="O11" s="129">
        <v>0.75</v>
      </c>
      <c r="P11" s="130">
        <v>0.71</v>
      </c>
    </row>
    <row r="12" spans="1:16" ht="12.75">
      <c r="A12" s="40" t="s">
        <v>972</v>
      </c>
      <c r="B12" s="10" t="s">
        <v>973</v>
      </c>
      <c r="C12" s="204">
        <f t="shared" si="0"/>
        <v>1.2602061773307613</v>
      </c>
      <c r="D12" s="205">
        <f t="shared" si="1"/>
        <v>15.042844044940807</v>
      </c>
      <c r="E12" s="206">
        <f t="shared" si="2"/>
        <v>11.936811861058327</v>
      </c>
      <c r="F12" s="140">
        <v>1.32</v>
      </c>
      <c r="G12" s="140">
        <v>1.15875</v>
      </c>
      <c r="H12" s="140">
        <v>0.85703536</v>
      </c>
      <c r="I12" s="140">
        <v>0.7711961599999999</v>
      </c>
      <c r="J12" s="140">
        <v>0.71080128</v>
      </c>
      <c r="K12" s="140">
        <v>0.65505216</v>
      </c>
      <c r="L12" s="140">
        <v>0.61324032</v>
      </c>
      <c r="M12" s="140">
        <v>0.56678272</v>
      </c>
      <c r="N12" s="140">
        <v>0.51567936</v>
      </c>
      <c r="O12" s="127">
        <v>0.46922176</v>
      </c>
      <c r="P12" s="128">
        <v>0.42740992</v>
      </c>
    </row>
    <row r="13" spans="1:16" ht="12.75">
      <c r="A13" s="40" t="s">
        <v>1747</v>
      </c>
      <c r="B13" s="10" t="s">
        <v>1750</v>
      </c>
      <c r="C13" s="204">
        <f t="shared" si="0"/>
        <v>1.5750482898071574</v>
      </c>
      <c r="D13" s="205">
        <f t="shared" si="1"/>
        <v>2.6775791371088653</v>
      </c>
      <c r="E13" s="206">
        <f t="shared" si="2"/>
        <v>1.6999981235094053</v>
      </c>
      <c r="F13" s="127">
        <v>1.01</v>
      </c>
      <c r="G13" s="135">
        <v>1</v>
      </c>
      <c r="H13" s="127">
        <v>0.955</v>
      </c>
      <c r="I13" s="127">
        <v>0.93</v>
      </c>
      <c r="J13" s="135">
        <v>0.9</v>
      </c>
      <c r="K13" s="127">
        <v>0.885</v>
      </c>
      <c r="L13" s="127">
        <v>0.88</v>
      </c>
      <c r="M13" s="127">
        <v>0.87134</v>
      </c>
      <c r="N13" s="135">
        <v>0.86668</v>
      </c>
      <c r="O13" s="127">
        <v>0.85666</v>
      </c>
      <c r="P13" s="128">
        <v>0.85332</v>
      </c>
    </row>
    <row r="14" spans="1:16" ht="12.75">
      <c r="A14" s="40" t="s">
        <v>76</v>
      </c>
      <c r="B14" s="10" t="s">
        <v>77</v>
      </c>
      <c r="C14" s="204">
        <f t="shared" si="0"/>
        <v>1.0774359371029258</v>
      </c>
      <c r="D14" s="205">
        <f t="shared" si="1"/>
        <v>13.29568106011707</v>
      </c>
      <c r="E14" s="206">
        <f t="shared" si="2"/>
        <v>12.340112857073704</v>
      </c>
      <c r="F14" s="127">
        <v>0.56</v>
      </c>
      <c r="G14" s="127">
        <v>0.52</v>
      </c>
      <c r="H14" s="127">
        <v>0.46</v>
      </c>
      <c r="I14" s="127">
        <v>0.4</v>
      </c>
      <c r="J14" s="127">
        <v>0.34</v>
      </c>
      <c r="K14" s="127">
        <v>0.3</v>
      </c>
      <c r="L14" s="127">
        <v>0.24</v>
      </c>
      <c r="M14" s="127">
        <v>0.22</v>
      </c>
      <c r="N14" s="127">
        <v>0.19286000000000003</v>
      </c>
      <c r="O14" s="127">
        <v>0.18367</v>
      </c>
      <c r="P14" s="128">
        <v>0.17492</v>
      </c>
    </row>
    <row r="15" spans="1:16" ht="12.75">
      <c r="A15" s="40" t="s">
        <v>159</v>
      </c>
      <c r="B15" s="10" t="s">
        <v>160</v>
      </c>
      <c r="C15" s="204">
        <f t="shared" si="0"/>
        <v>1.0247627699284183</v>
      </c>
      <c r="D15" s="205">
        <f t="shared" si="1"/>
        <v>5.581242124015917</v>
      </c>
      <c r="E15" s="206">
        <f t="shared" si="2"/>
        <v>5.446374797950337</v>
      </c>
      <c r="F15" s="127">
        <v>1.64</v>
      </c>
      <c r="G15" s="127">
        <v>1.6</v>
      </c>
      <c r="H15" s="127">
        <v>1.42</v>
      </c>
      <c r="I15" s="127">
        <v>1.33</v>
      </c>
      <c r="J15" s="127">
        <v>1.29</v>
      </c>
      <c r="K15" s="127">
        <v>1.25</v>
      </c>
      <c r="L15" s="127">
        <v>1.1175</v>
      </c>
      <c r="M15" s="127">
        <v>1.0625</v>
      </c>
      <c r="N15" s="127">
        <v>1.0225</v>
      </c>
      <c r="O15" s="127">
        <v>1.005</v>
      </c>
      <c r="P15" s="128">
        <v>0.965</v>
      </c>
    </row>
    <row r="16" spans="1:16" ht="12.75">
      <c r="A16" s="40" t="s">
        <v>84</v>
      </c>
      <c r="B16" s="10" t="s">
        <v>85</v>
      </c>
      <c r="C16" s="204">
        <f t="shared" si="0"/>
        <v>1.1856256125431082</v>
      </c>
      <c r="D16" s="205">
        <f t="shared" si="1"/>
        <v>18.707232699504715</v>
      </c>
      <c r="E16" s="206">
        <f t="shared" si="2"/>
        <v>15.778364183090332</v>
      </c>
      <c r="F16" s="127">
        <v>1.32</v>
      </c>
      <c r="G16" s="127">
        <v>1.16</v>
      </c>
      <c r="H16" s="127">
        <v>0.92</v>
      </c>
      <c r="I16" s="127">
        <v>0.74</v>
      </c>
      <c r="J16" s="127">
        <v>0.62</v>
      </c>
      <c r="K16" s="127">
        <v>0.56</v>
      </c>
      <c r="L16" s="127">
        <v>0.48</v>
      </c>
      <c r="M16" s="127">
        <v>0.46</v>
      </c>
      <c r="N16" s="127">
        <v>0.41</v>
      </c>
      <c r="O16" s="127">
        <v>0.35</v>
      </c>
      <c r="P16" s="128">
        <v>0.305</v>
      </c>
    </row>
    <row r="17" spans="1:16" ht="12.75">
      <c r="A17" s="30" t="s">
        <v>131</v>
      </c>
      <c r="B17" s="17" t="s">
        <v>132</v>
      </c>
      <c r="C17" s="201">
        <f t="shared" si="0"/>
        <v>0.7739525525457511</v>
      </c>
      <c r="D17" s="202">
        <f t="shared" si="1"/>
        <v>7.912928578583145</v>
      </c>
      <c r="E17" s="203">
        <f t="shared" si="2"/>
        <v>10.224048686906272</v>
      </c>
      <c r="F17" s="137">
        <v>1.8</v>
      </c>
      <c r="G17" s="125">
        <v>1.77</v>
      </c>
      <c r="H17" s="125">
        <v>1.67</v>
      </c>
      <c r="I17" s="125">
        <v>1.52</v>
      </c>
      <c r="J17" s="125">
        <v>1.36</v>
      </c>
      <c r="K17" s="125">
        <v>1.23</v>
      </c>
      <c r="L17" s="125">
        <v>0.87</v>
      </c>
      <c r="M17" s="125">
        <v>0.73</v>
      </c>
      <c r="N17" s="137">
        <v>0.72</v>
      </c>
      <c r="O17" s="125">
        <v>0.71</v>
      </c>
      <c r="P17" s="200">
        <v>0.68</v>
      </c>
    </row>
    <row r="18" spans="1:16" ht="12.75">
      <c r="A18" s="40" t="s">
        <v>63</v>
      </c>
      <c r="B18" s="10" t="s">
        <v>64</v>
      </c>
      <c r="C18" s="204">
        <f t="shared" si="0"/>
        <v>1.1757410349608448</v>
      </c>
      <c r="D18" s="205">
        <f t="shared" si="1"/>
        <v>17.08049129648923</v>
      </c>
      <c r="E18" s="206">
        <f t="shared" si="2"/>
        <v>14.527426353761697</v>
      </c>
      <c r="F18" s="127">
        <v>1.32</v>
      </c>
      <c r="G18" s="127">
        <v>1.14</v>
      </c>
      <c r="H18" s="127">
        <v>0.98</v>
      </c>
      <c r="I18" s="127">
        <v>0.86</v>
      </c>
      <c r="J18" s="127">
        <v>0.72</v>
      </c>
      <c r="K18" s="127">
        <v>0.6</v>
      </c>
      <c r="L18" s="127">
        <v>0.4</v>
      </c>
      <c r="M18" s="127">
        <v>0.39</v>
      </c>
      <c r="N18" s="127">
        <v>0.38</v>
      </c>
      <c r="O18" s="127">
        <v>0.37</v>
      </c>
      <c r="P18" s="128">
        <v>0.34</v>
      </c>
    </row>
    <row r="19" spans="1:16" ht="12.75">
      <c r="A19" s="40" t="s">
        <v>161</v>
      </c>
      <c r="B19" s="10" t="s">
        <v>162</v>
      </c>
      <c r="C19" s="204">
        <f t="shared" si="0"/>
        <v>1.016468870304423</v>
      </c>
      <c r="D19" s="205">
        <f t="shared" si="1"/>
        <v>7.056368416916192</v>
      </c>
      <c r="E19" s="206">
        <f t="shared" si="2"/>
        <v>6.942040846566089</v>
      </c>
      <c r="F19" s="127">
        <v>0.9</v>
      </c>
      <c r="G19" s="127">
        <v>0.88</v>
      </c>
      <c r="H19" s="127">
        <v>0.84</v>
      </c>
      <c r="I19" s="127">
        <v>0.76</v>
      </c>
      <c r="J19" s="127">
        <v>0.72</v>
      </c>
      <c r="K19" s="127">
        <v>0.64</v>
      </c>
      <c r="L19" s="127">
        <v>0.56</v>
      </c>
      <c r="M19" s="127">
        <v>0.52</v>
      </c>
      <c r="N19" s="127">
        <v>0.5</v>
      </c>
      <c r="O19" s="127">
        <v>0.48</v>
      </c>
      <c r="P19" s="128">
        <v>0.46</v>
      </c>
    </row>
    <row r="20" spans="1:16" ht="12.75">
      <c r="A20" s="40" t="s">
        <v>44</v>
      </c>
      <c r="B20" s="10" t="s">
        <v>45</v>
      </c>
      <c r="C20" s="204">
        <f t="shared" si="0"/>
        <v>0.868691762096561</v>
      </c>
      <c r="D20" s="205">
        <f t="shared" si="1"/>
        <v>2.7479893060531335</v>
      </c>
      <c r="E20" s="206">
        <f t="shared" si="2"/>
        <v>3.1633652187755823</v>
      </c>
      <c r="F20" s="127">
        <v>1.42</v>
      </c>
      <c r="G20" s="135">
        <v>1.4</v>
      </c>
      <c r="H20" s="127">
        <v>1.37</v>
      </c>
      <c r="I20" s="127">
        <v>1.32</v>
      </c>
      <c r="J20" s="127">
        <v>1.28</v>
      </c>
      <c r="K20" s="127">
        <v>1.24</v>
      </c>
      <c r="L20" s="127">
        <v>1.2</v>
      </c>
      <c r="M20" s="127">
        <v>1.16</v>
      </c>
      <c r="N20" s="127">
        <v>1.12</v>
      </c>
      <c r="O20" s="127">
        <v>1.08</v>
      </c>
      <c r="P20" s="128">
        <v>1.04</v>
      </c>
    </row>
    <row r="21" spans="1:16" ht="12.75">
      <c r="A21" s="49" t="s">
        <v>450</v>
      </c>
      <c r="B21" s="50" t="s">
        <v>451</v>
      </c>
      <c r="C21" s="207">
        <f t="shared" si="0"/>
        <v>0.5371551703880899</v>
      </c>
      <c r="D21" s="208">
        <f t="shared" si="1"/>
        <v>2.6351854070710834</v>
      </c>
      <c r="E21" s="209">
        <f t="shared" si="2"/>
        <v>4.905817820141589</v>
      </c>
      <c r="F21" s="129">
        <v>0.615</v>
      </c>
      <c r="G21" s="129">
        <v>0.6</v>
      </c>
      <c r="H21" s="129">
        <v>0.58</v>
      </c>
      <c r="I21" s="129">
        <v>0.56</v>
      </c>
      <c r="J21" s="129">
        <v>0.55</v>
      </c>
      <c r="K21" s="129">
        <v>0.54</v>
      </c>
      <c r="L21" s="129">
        <v>0.485</v>
      </c>
      <c r="M21" s="129">
        <v>0.47</v>
      </c>
      <c r="N21" s="129">
        <v>0.44904</v>
      </c>
      <c r="O21" s="129">
        <v>0.40906000000000003</v>
      </c>
      <c r="P21" s="130">
        <v>0.38096</v>
      </c>
    </row>
    <row r="22" spans="1:16" ht="12.75">
      <c r="A22" s="124" t="s">
        <v>692</v>
      </c>
      <c r="B22" s="10" t="s">
        <v>693</v>
      </c>
      <c r="C22" s="204">
        <f>D22/E22</f>
        <v>1.2940478645682956</v>
      </c>
      <c r="D22" s="205">
        <f>((F22/K22)^(1/5)-1)*100</f>
        <v>10.017134281288387</v>
      </c>
      <c r="E22" s="206">
        <f>((F22/P22)^(1/10)-1)*100</f>
        <v>7.740930266617441</v>
      </c>
      <c r="F22" s="140">
        <v>0.685</v>
      </c>
      <c r="G22" s="140">
        <v>0.62</v>
      </c>
      <c r="H22" s="140">
        <v>0.57</v>
      </c>
      <c r="I22" s="140">
        <v>0.53</v>
      </c>
      <c r="J22" s="140">
        <v>0.46</v>
      </c>
      <c r="K22" s="140">
        <v>0.425</v>
      </c>
      <c r="L22" s="140">
        <v>0.405</v>
      </c>
      <c r="M22" s="140">
        <v>0.385</v>
      </c>
      <c r="N22" s="140">
        <v>0.365</v>
      </c>
      <c r="O22" s="140">
        <v>0.345</v>
      </c>
      <c r="P22" s="215">
        <v>0.325</v>
      </c>
    </row>
    <row r="23" spans="1:16" ht="12.75">
      <c r="A23" s="124" t="s">
        <v>810</v>
      </c>
      <c r="B23" s="10" t="s">
        <v>807</v>
      </c>
      <c r="C23" s="204">
        <f t="shared" si="0"/>
        <v>1.1896661119211867</v>
      </c>
      <c r="D23" s="205">
        <f t="shared" si="1"/>
        <v>11.080489662482474</v>
      </c>
      <c r="E23" s="206">
        <f t="shared" si="2"/>
        <v>9.313949142073685</v>
      </c>
      <c r="F23" s="127">
        <v>1.15</v>
      </c>
      <c r="G23" s="127">
        <v>1.088</v>
      </c>
      <c r="H23" s="127">
        <v>0.968</v>
      </c>
      <c r="I23" s="127">
        <v>0.8960000000000001</v>
      </c>
      <c r="J23" s="127">
        <v>0.784</v>
      </c>
      <c r="K23" s="127">
        <v>0.68</v>
      </c>
      <c r="L23" s="127">
        <v>0.6</v>
      </c>
      <c r="M23" s="127">
        <v>0.56</v>
      </c>
      <c r="N23" s="127">
        <v>0.528</v>
      </c>
      <c r="O23" s="127">
        <v>0.496</v>
      </c>
      <c r="P23" s="128">
        <v>0.472</v>
      </c>
    </row>
    <row r="24" spans="1:16" ht="12.75">
      <c r="A24" s="40" t="s">
        <v>42</v>
      </c>
      <c r="B24" s="10" t="s">
        <v>43</v>
      </c>
      <c r="C24" s="204">
        <f t="shared" si="0"/>
        <v>1.3410934146057782</v>
      </c>
      <c r="D24" s="205">
        <f t="shared" si="1"/>
        <v>7.666900532567866</v>
      </c>
      <c r="E24" s="206">
        <f t="shared" si="2"/>
        <v>5.716902677373592</v>
      </c>
      <c r="F24" s="127">
        <v>0.68</v>
      </c>
      <c r="G24" s="127">
        <v>0.62</v>
      </c>
      <c r="H24" s="127">
        <v>0.58</v>
      </c>
      <c r="I24" s="127">
        <v>0.54</v>
      </c>
      <c r="J24" s="127">
        <v>0.5</v>
      </c>
      <c r="K24" s="127">
        <v>0.47</v>
      </c>
      <c r="L24" s="127">
        <v>0.45</v>
      </c>
      <c r="M24" s="127">
        <v>0.43</v>
      </c>
      <c r="N24" s="135">
        <v>0.42</v>
      </c>
      <c r="O24" s="127">
        <v>0.41</v>
      </c>
      <c r="P24" s="128">
        <v>0.39</v>
      </c>
    </row>
    <row r="25" spans="1:16" ht="12.75">
      <c r="A25" s="40" t="s">
        <v>20</v>
      </c>
      <c r="B25" s="10" t="s">
        <v>21</v>
      </c>
      <c r="C25" s="204">
        <f t="shared" si="0"/>
        <v>1.0318187635293061</v>
      </c>
      <c r="D25" s="205">
        <f t="shared" si="1"/>
        <v>0.8696961872814102</v>
      </c>
      <c r="E25" s="206">
        <f t="shared" si="2"/>
        <v>0.8428768869318093</v>
      </c>
      <c r="F25" s="127">
        <v>1.18</v>
      </c>
      <c r="G25" s="127">
        <v>1.17</v>
      </c>
      <c r="H25" s="127">
        <v>1.16</v>
      </c>
      <c r="I25" s="127">
        <v>1.15</v>
      </c>
      <c r="J25" s="127">
        <v>1.14</v>
      </c>
      <c r="K25" s="127">
        <v>1.13</v>
      </c>
      <c r="L25" s="127">
        <v>1.125</v>
      </c>
      <c r="M25" s="127">
        <v>1.12</v>
      </c>
      <c r="N25" s="127">
        <v>1.115</v>
      </c>
      <c r="O25" s="127">
        <v>1.1</v>
      </c>
      <c r="P25" s="128">
        <v>1.085</v>
      </c>
    </row>
    <row r="26" spans="1:16" ht="12.75">
      <c r="A26" s="40" t="s">
        <v>107</v>
      </c>
      <c r="B26" s="10" t="s">
        <v>108</v>
      </c>
      <c r="C26" s="204">
        <f t="shared" si="0"/>
        <v>0.9485862299252983</v>
      </c>
      <c r="D26" s="205">
        <f t="shared" si="1"/>
        <v>6.034828502666922</v>
      </c>
      <c r="E26" s="206">
        <f t="shared" si="2"/>
        <v>6.361918729457172</v>
      </c>
      <c r="F26" s="127">
        <v>0.63</v>
      </c>
      <c r="G26" s="127">
        <v>0.6</v>
      </c>
      <c r="H26" s="127">
        <v>0.56</v>
      </c>
      <c r="I26" s="127">
        <v>0.52</v>
      </c>
      <c r="J26" s="127">
        <v>0.48</v>
      </c>
      <c r="K26" s="127">
        <v>0.47</v>
      </c>
      <c r="L26" s="127">
        <v>0.435</v>
      </c>
      <c r="M26" s="127">
        <v>0.425</v>
      </c>
      <c r="N26" s="127">
        <v>0.415</v>
      </c>
      <c r="O26" s="127">
        <v>0.38</v>
      </c>
      <c r="P26" s="128">
        <v>0.34</v>
      </c>
    </row>
    <row r="27" spans="1:16" ht="12.75">
      <c r="A27" s="30" t="s">
        <v>1108</v>
      </c>
      <c r="B27" s="17" t="s">
        <v>71</v>
      </c>
      <c r="C27" s="201">
        <f t="shared" si="0"/>
        <v>2.0535060679727732</v>
      </c>
      <c r="D27" s="202">
        <f t="shared" si="1"/>
        <v>64.84889450615027</v>
      </c>
      <c r="E27" s="203">
        <f t="shared" si="2"/>
        <v>31.57959721549266</v>
      </c>
      <c r="F27" s="137">
        <v>2.8</v>
      </c>
      <c r="G27" s="125">
        <v>2.1675</v>
      </c>
      <c r="H27" s="125">
        <v>0.26</v>
      </c>
      <c r="I27" s="125">
        <v>0.25</v>
      </c>
      <c r="J27" s="125">
        <v>0.24</v>
      </c>
      <c r="K27" s="125">
        <v>0.23</v>
      </c>
      <c r="L27" s="125">
        <v>0.22</v>
      </c>
      <c r="M27" s="125">
        <v>0.21</v>
      </c>
      <c r="N27" s="125">
        <v>0.2</v>
      </c>
      <c r="O27" s="125">
        <v>0.19</v>
      </c>
      <c r="P27" s="126">
        <v>0.18</v>
      </c>
    </row>
    <row r="28" spans="1:16" ht="12.75">
      <c r="A28" s="40" t="s">
        <v>18</v>
      </c>
      <c r="B28" s="10" t="s">
        <v>19</v>
      </c>
      <c r="C28" s="204">
        <f t="shared" si="0"/>
        <v>1.5516106771320177</v>
      </c>
      <c r="D28" s="205">
        <f t="shared" si="1"/>
        <v>12.523577206216263</v>
      </c>
      <c r="E28" s="206">
        <f t="shared" si="2"/>
        <v>8.071339924886779</v>
      </c>
      <c r="F28" s="127">
        <v>1.38</v>
      </c>
      <c r="G28" s="127">
        <v>1.28</v>
      </c>
      <c r="H28" s="127">
        <v>1.12</v>
      </c>
      <c r="I28" s="127">
        <v>0.965</v>
      </c>
      <c r="J28" s="127">
        <v>0.84</v>
      </c>
      <c r="K28" s="127">
        <v>0.765</v>
      </c>
      <c r="L28" s="127">
        <v>0.715</v>
      </c>
      <c r="M28" s="127">
        <v>0.695</v>
      </c>
      <c r="N28" s="127">
        <v>0.675</v>
      </c>
      <c r="O28" s="127">
        <v>0.655</v>
      </c>
      <c r="P28" s="128">
        <v>0.635</v>
      </c>
    </row>
    <row r="29" spans="1:16" ht="12.75">
      <c r="A29" s="40" t="s">
        <v>2</v>
      </c>
      <c r="B29" s="10" t="s">
        <v>3</v>
      </c>
      <c r="C29" s="204">
        <f t="shared" si="0"/>
        <v>0.9321159446033197</v>
      </c>
      <c r="D29" s="205">
        <f t="shared" si="1"/>
        <v>9.371172610111046</v>
      </c>
      <c r="E29" s="206">
        <f t="shared" si="2"/>
        <v>10.053655518251148</v>
      </c>
      <c r="F29" s="127">
        <v>1.565</v>
      </c>
      <c r="G29" s="127">
        <v>1.525</v>
      </c>
      <c r="H29" s="127">
        <v>1.4</v>
      </c>
      <c r="I29" s="127">
        <v>1.31</v>
      </c>
      <c r="J29" s="127">
        <v>1.16238</v>
      </c>
      <c r="K29" s="127">
        <v>1</v>
      </c>
      <c r="L29" s="127">
        <v>0.88255</v>
      </c>
      <c r="M29" s="127">
        <v>0.79729</v>
      </c>
      <c r="N29" s="127">
        <v>0.74377</v>
      </c>
      <c r="O29" s="127">
        <v>0.6711800000000001</v>
      </c>
      <c r="P29" s="128">
        <v>0.60044</v>
      </c>
    </row>
    <row r="30" spans="1:16" ht="12.75">
      <c r="A30" s="40" t="s">
        <v>163</v>
      </c>
      <c r="B30" s="10" t="s">
        <v>164</v>
      </c>
      <c r="C30" s="204">
        <f t="shared" si="0"/>
        <v>0.3489349981598235</v>
      </c>
      <c r="D30" s="205">
        <f t="shared" si="1"/>
        <v>10.138706578336464</v>
      </c>
      <c r="E30" s="206">
        <f t="shared" si="2"/>
        <v>29.05614693798244</v>
      </c>
      <c r="F30" s="127">
        <v>0.47</v>
      </c>
      <c r="G30" s="127">
        <v>0.46</v>
      </c>
      <c r="H30" s="127">
        <v>0.39</v>
      </c>
      <c r="I30" s="127">
        <v>0.35</v>
      </c>
      <c r="J30" s="127">
        <v>0.32</v>
      </c>
      <c r="K30" s="127">
        <v>0.29</v>
      </c>
      <c r="L30" s="127">
        <v>0.27</v>
      </c>
      <c r="M30" s="127">
        <v>0.25</v>
      </c>
      <c r="N30" s="127">
        <v>0.22</v>
      </c>
      <c r="O30" s="127">
        <v>0.18667</v>
      </c>
      <c r="P30" s="128">
        <v>0.03667</v>
      </c>
    </row>
    <row r="31" spans="1:16" ht="12.75">
      <c r="A31" s="49" t="s">
        <v>165</v>
      </c>
      <c r="B31" s="50" t="s">
        <v>166</v>
      </c>
      <c r="C31" s="207">
        <f t="shared" si="0"/>
        <v>1.601036012087234</v>
      </c>
      <c r="D31" s="208">
        <f t="shared" si="1"/>
        <v>7.902188836274582</v>
      </c>
      <c r="E31" s="209">
        <f t="shared" si="2"/>
        <v>4.935672137675828</v>
      </c>
      <c r="F31" s="129">
        <v>0.3675</v>
      </c>
      <c r="G31" s="129">
        <v>0.33</v>
      </c>
      <c r="H31" s="129">
        <v>0.2975</v>
      </c>
      <c r="I31" s="129">
        <v>0.275</v>
      </c>
      <c r="J31" s="129">
        <v>0.25875</v>
      </c>
      <c r="K31" s="129">
        <v>0.25125</v>
      </c>
      <c r="L31" s="129">
        <v>0.24625</v>
      </c>
      <c r="M31" s="129">
        <v>0.24125</v>
      </c>
      <c r="N31" s="129">
        <v>0.23625</v>
      </c>
      <c r="O31" s="129">
        <v>0.23125</v>
      </c>
      <c r="P31" s="130">
        <v>0.227</v>
      </c>
    </row>
    <row r="32" spans="1:16" ht="12.75">
      <c r="A32" s="40" t="s">
        <v>109</v>
      </c>
      <c r="B32" s="10" t="s">
        <v>110</v>
      </c>
      <c r="C32" s="204">
        <f t="shared" si="0"/>
        <v>1.2558914501287652</v>
      </c>
      <c r="D32" s="205">
        <f t="shared" si="1"/>
        <v>12.195514544619957</v>
      </c>
      <c r="E32" s="206">
        <f t="shared" si="2"/>
        <v>9.710643816684605</v>
      </c>
      <c r="F32" s="127">
        <v>1.92</v>
      </c>
      <c r="G32" s="127">
        <v>1.72</v>
      </c>
      <c r="H32" s="127">
        <v>1.52</v>
      </c>
      <c r="I32" s="127">
        <v>1.16</v>
      </c>
      <c r="J32" s="127">
        <v>1.12</v>
      </c>
      <c r="K32" s="135">
        <v>1.08</v>
      </c>
      <c r="L32" s="127">
        <v>0.98</v>
      </c>
      <c r="M32" s="127">
        <v>0.85</v>
      </c>
      <c r="N32" s="135">
        <v>0.84</v>
      </c>
      <c r="O32" s="127">
        <v>0.82</v>
      </c>
      <c r="P32" s="128">
        <v>0.76</v>
      </c>
    </row>
    <row r="33" spans="1:16" ht="12.75">
      <c r="A33" s="40" t="s">
        <v>6</v>
      </c>
      <c r="B33" s="10" t="s">
        <v>7</v>
      </c>
      <c r="C33" s="204">
        <f t="shared" si="0"/>
        <v>1.0540343606404508</v>
      </c>
      <c r="D33" s="205">
        <f t="shared" si="1"/>
        <v>10.399922776586902</v>
      </c>
      <c r="E33" s="206">
        <f t="shared" si="2"/>
        <v>9.86677774932092</v>
      </c>
      <c r="F33" s="127">
        <v>1.64</v>
      </c>
      <c r="G33" s="127">
        <v>1.52</v>
      </c>
      <c r="H33" s="127">
        <v>1.36</v>
      </c>
      <c r="I33" s="127">
        <v>1.24</v>
      </c>
      <c r="J33" s="127">
        <v>1.12</v>
      </c>
      <c r="K33" s="127">
        <v>1</v>
      </c>
      <c r="L33" s="127">
        <v>0.88</v>
      </c>
      <c r="M33" s="127">
        <v>0.8</v>
      </c>
      <c r="N33" s="127">
        <v>0.72</v>
      </c>
      <c r="O33" s="127">
        <v>0.68</v>
      </c>
      <c r="P33" s="128">
        <v>0.64</v>
      </c>
    </row>
    <row r="34" spans="1:16" ht="12.75">
      <c r="A34" s="40" t="s">
        <v>8</v>
      </c>
      <c r="B34" s="10" t="s">
        <v>9</v>
      </c>
      <c r="C34" s="204">
        <f t="shared" si="0"/>
        <v>1.0953982589994717</v>
      </c>
      <c r="D34" s="205">
        <f t="shared" si="1"/>
        <v>12.370274760425982</v>
      </c>
      <c r="E34" s="206">
        <f t="shared" si="2"/>
        <v>11.292947253471898</v>
      </c>
      <c r="F34" s="127">
        <v>1.72</v>
      </c>
      <c r="G34" s="127">
        <v>1.56</v>
      </c>
      <c r="H34" s="127">
        <v>1.4</v>
      </c>
      <c r="I34" s="127">
        <v>1.25</v>
      </c>
      <c r="J34" s="127">
        <v>1.11</v>
      </c>
      <c r="K34" s="135">
        <v>0.96</v>
      </c>
      <c r="L34" s="127">
        <v>0.9</v>
      </c>
      <c r="M34" s="135">
        <v>0.72</v>
      </c>
      <c r="N34" s="127">
        <v>0.675</v>
      </c>
      <c r="O34" s="127">
        <v>0.63</v>
      </c>
      <c r="P34" s="128">
        <v>0.59</v>
      </c>
    </row>
    <row r="35" spans="1:16" ht="12.75">
      <c r="A35" s="40" t="s">
        <v>32</v>
      </c>
      <c r="B35" s="10" t="s">
        <v>33</v>
      </c>
      <c r="C35" s="204">
        <f t="shared" si="0"/>
        <v>0.5871879082728318</v>
      </c>
      <c r="D35" s="205">
        <f t="shared" si="1"/>
        <v>5.903859727374261</v>
      </c>
      <c r="E35" s="206">
        <f t="shared" si="2"/>
        <v>10.054464072225212</v>
      </c>
      <c r="F35" s="127">
        <v>0.9144</v>
      </c>
      <c r="G35" s="127">
        <v>0.9072</v>
      </c>
      <c r="H35" s="127">
        <v>0.864</v>
      </c>
      <c r="I35" s="127">
        <v>0.8064</v>
      </c>
      <c r="J35" s="127">
        <v>0.752</v>
      </c>
      <c r="K35" s="127">
        <v>0.6864</v>
      </c>
      <c r="L35" s="127">
        <v>0.5544</v>
      </c>
      <c r="M35" s="127">
        <v>0.44</v>
      </c>
      <c r="N35" s="127">
        <v>0.4124</v>
      </c>
      <c r="O35" s="127">
        <v>0.3808</v>
      </c>
      <c r="P35" s="128">
        <v>0.3508</v>
      </c>
    </row>
    <row r="36" spans="1:16" ht="12.75">
      <c r="A36" s="40" t="s">
        <v>453</v>
      </c>
      <c r="B36" s="10" t="s">
        <v>454</v>
      </c>
      <c r="C36" s="204">
        <f t="shared" si="0"/>
        <v>0.887761142850597</v>
      </c>
      <c r="D36" s="205">
        <f t="shared" si="1"/>
        <v>7.487410025008501</v>
      </c>
      <c r="E36" s="206">
        <f t="shared" si="2"/>
        <v>8.434036660994714</v>
      </c>
      <c r="F36" s="127">
        <v>1.2</v>
      </c>
      <c r="G36" s="127">
        <v>1.16</v>
      </c>
      <c r="H36" s="127">
        <v>1.08</v>
      </c>
      <c r="I36" s="127">
        <v>1.04</v>
      </c>
      <c r="J36" s="127">
        <v>0.96</v>
      </c>
      <c r="K36" s="127">
        <v>0.83636</v>
      </c>
      <c r="L36" s="127">
        <v>0.71073</v>
      </c>
      <c r="M36" s="127">
        <v>0.63108</v>
      </c>
      <c r="N36" s="127">
        <v>0.60104</v>
      </c>
      <c r="O36" s="127">
        <v>0.5587</v>
      </c>
      <c r="P36" s="128">
        <v>0.53398</v>
      </c>
    </row>
    <row r="37" spans="1:16" ht="12.75">
      <c r="A37" s="30" t="s">
        <v>152</v>
      </c>
      <c r="B37" s="17" t="s">
        <v>153</v>
      </c>
      <c r="C37" s="201">
        <f t="shared" si="0"/>
        <v>1.0973905565752375</v>
      </c>
      <c r="D37" s="202">
        <f t="shared" si="1"/>
        <v>1.510556061775814</v>
      </c>
      <c r="E37" s="203">
        <f t="shared" si="2"/>
        <v>1.376498141637006</v>
      </c>
      <c r="F37" s="125">
        <v>0.9</v>
      </c>
      <c r="G37" s="125">
        <v>0.88</v>
      </c>
      <c r="H37" s="125">
        <v>0.865</v>
      </c>
      <c r="I37" s="125">
        <v>0.855</v>
      </c>
      <c r="J37" s="125">
        <v>0.845</v>
      </c>
      <c r="K37" s="125">
        <v>0.835</v>
      </c>
      <c r="L37" s="125">
        <v>0.825</v>
      </c>
      <c r="M37" s="125">
        <v>0.815</v>
      </c>
      <c r="N37" s="125">
        <v>0.805</v>
      </c>
      <c r="O37" s="125">
        <v>0.795</v>
      </c>
      <c r="P37" s="126">
        <v>0.785</v>
      </c>
    </row>
    <row r="38" spans="1:16" ht="12.75">
      <c r="A38" s="40" t="s">
        <v>78</v>
      </c>
      <c r="B38" s="10" t="s">
        <v>79</v>
      </c>
      <c r="C38" s="204">
        <f t="shared" si="0"/>
        <v>0.8844115272709725</v>
      </c>
      <c r="D38" s="205">
        <f t="shared" si="1"/>
        <v>0.8696961872814102</v>
      </c>
      <c r="E38" s="206">
        <f t="shared" si="2"/>
        <v>0.9833614335229557</v>
      </c>
      <c r="F38" s="127">
        <v>2.36</v>
      </c>
      <c r="G38" s="127">
        <v>2.34</v>
      </c>
      <c r="H38" s="127">
        <v>2.32</v>
      </c>
      <c r="I38" s="127">
        <v>2.3</v>
      </c>
      <c r="J38" s="127">
        <v>2.28</v>
      </c>
      <c r="K38" s="127">
        <v>2.26</v>
      </c>
      <c r="L38" s="127">
        <v>2.24</v>
      </c>
      <c r="M38" s="127">
        <v>2.22</v>
      </c>
      <c r="N38" s="127">
        <v>2.2</v>
      </c>
      <c r="O38" s="127">
        <v>2.18</v>
      </c>
      <c r="P38" s="128">
        <v>2.14</v>
      </c>
    </row>
    <row r="39" spans="1:16" ht="12.75">
      <c r="A39" s="40" t="s">
        <v>1748</v>
      </c>
      <c r="B39" s="10" t="s">
        <v>1749</v>
      </c>
      <c r="C39" s="204">
        <f t="shared" si="0"/>
        <v>1.2456348269583135</v>
      </c>
      <c r="D39" s="205">
        <f t="shared" si="1"/>
        <v>7.043505702569441</v>
      </c>
      <c r="E39" s="206">
        <f t="shared" si="2"/>
        <v>5.654551037055389</v>
      </c>
      <c r="F39" s="127">
        <v>1.04</v>
      </c>
      <c r="G39" s="127">
        <v>1</v>
      </c>
      <c r="H39" s="127">
        <v>0.94</v>
      </c>
      <c r="I39" s="127">
        <v>0.86</v>
      </c>
      <c r="J39" s="127">
        <v>0.82</v>
      </c>
      <c r="K39" s="127">
        <v>0.74</v>
      </c>
      <c r="L39" s="127">
        <v>0.68</v>
      </c>
      <c r="M39" s="127">
        <v>0.66</v>
      </c>
      <c r="N39" s="127">
        <v>0.64</v>
      </c>
      <c r="O39" s="127">
        <v>0.62</v>
      </c>
      <c r="P39" s="128">
        <v>0.6</v>
      </c>
    </row>
    <row r="40" spans="1:16" ht="12.75">
      <c r="A40" s="40" t="s">
        <v>1752</v>
      </c>
      <c r="B40" s="10" t="s">
        <v>1753</v>
      </c>
      <c r="C40" s="204">
        <f t="shared" si="0"/>
        <v>1.2345984603107105</v>
      </c>
      <c r="D40" s="205">
        <f t="shared" si="1"/>
        <v>10.82916656405195</v>
      </c>
      <c r="E40" s="206">
        <f t="shared" si="2"/>
        <v>8.771407799525832</v>
      </c>
      <c r="F40" s="127">
        <v>1.02</v>
      </c>
      <c r="G40" s="127">
        <v>0.9</v>
      </c>
      <c r="H40" s="127">
        <v>0.77</v>
      </c>
      <c r="I40" s="127">
        <v>0.71</v>
      </c>
      <c r="J40" s="127">
        <v>0.66</v>
      </c>
      <c r="K40" s="127">
        <v>0.61</v>
      </c>
      <c r="L40" s="127">
        <v>0.57</v>
      </c>
      <c r="M40" s="135">
        <v>0.54</v>
      </c>
      <c r="N40" s="127">
        <v>0.52</v>
      </c>
      <c r="O40" s="127">
        <v>0.48</v>
      </c>
      <c r="P40" s="128">
        <v>0.44</v>
      </c>
    </row>
    <row r="41" spans="1:16" ht="12.75">
      <c r="A41" s="49" t="s">
        <v>167</v>
      </c>
      <c r="B41" s="50" t="s">
        <v>168</v>
      </c>
      <c r="C41" s="207">
        <f t="shared" si="0"/>
        <v>0.7818732908700226</v>
      </c>
      <c r="D41" s="208">
        <f t="shared" si="1"/>
        <v>17.844539784792257</v>
      </c>
      <c r="E41" s="209">
        <f t="shared" si="2"/>
        <v>22.82280261157905</v>
      </c>
      <c r="F41" s="129">
        <v>0.625</v>
      </c>
      <c r="G41" s="129">
        <v>0.605</v>
      </c>
      <c r="H41" s="129">
        <v>0.51</v>
      </c>
      <c r="I41" s="129">
        <v>0.42</v>
      </c>
      <c r="J41" s="129">
        <v>0.34</v>
      </c>
      <c r="K41" s="129">
        <v>0.275</v>
      </c>
      <c r="L41" s="129">
        <v>0.2</v>
      </c>
      <c r="M41" s="129">
        <v>0.1495</v>
      </c>
      <c r="N41" s="129">
        <v>0.1265</v>
      </c>
      <c r="O41" s="129">
        <v>0.10125</v>
      </c>
      <c r="P41" s="130">
        <v>0.08</v>
      </c>
    </row>
    <row r="42" spans="1:16" ht="12.75">
      <c r="A42" s="40" t="s">
        <v>29</v>
      </c>
      <c r="B42" s="10" t="s">
        <v>30</v>
      </c>
      <c r="C42" s="204">
        <f t="shared" si="0"/>
        <v>0.8474411538227403</v>
      </c>
      <c r="D42" s="205">
        <f t="shared" si="1"/>
        <v>6.658026930000771</v>
      </c>
      <c r="E42" s="206">
        <f t="shared" si="2"/>
        <v>7.856624498311104</v>
      </c>
      <c r="F42" s="127">
        <v>1.96</v>
      </c>
      <c r="G42" s="127">
        <v>1.88</v>
      </c>
      <c r="H42" s="127">
        <v>1.7</v>
      </c>
      <c r="I42" s="127">
        <v>1.6</v>
      </c>
      <c r="J42" s="127">
        <v>1.52</v>
      </c>
      <c r="K42" s="127">
        <v>1.42</v>
      </c>
      <c r="L42" s="127">
        <v>1.34</v>
      </c>
      <c r="M42" s="127">
        <v>1.24</v>
      </c>
      <c r="N42" s="127">
        <v>1.12</v>
      </c>
      <c r="O42" s="127">
        <v>1.04</v>
      </c>
      <c r="P42" s="128">
        <v>0.92</v>
      </c>
    </row>
    <row r="43" spans="1:16" ht="12.75">
      <c r="A43" s="40" t="s">
        <v>1754</v>
      </c>
      <c r="B43" s="10" t="s">
        <v>1755</v>
      </c>
      <c r="C43" s="204">
        <f t="shared" si="0"/>
        <v>1.463772224774306</v>
      </c>
      <c r="D43" s="205">
        <f t="shared" si="1"/>
        <v>10.411591373073348</v>
      </c>
      <c r="E43" s="206">
        <f t="shared" si="2"/>
        <v>7.112849387942632</v>
      </c>
      <c r="F43" s="127">
        <v>1.325</v>
      </c>
      <c r="G43" s="127">
        <v>1.23</v>
      </c>
      <c r="H43" s="127">
        <v>1.0875</v>
      </c>
      <c r="I43" s="127">
        <v>0.93</v>
      </c>
      <c r="J43" s="127">
        <v>0.845</v>
      </c>
      <c r="K43" s="127">
        <v>0.8075</v>
      </c>
      <c r="L43" s="127">
        <v>0.7895000000000001</v>
      </c>
      <c r="M43" s="127">
        <v>0.7785</v>
      </c>
      <c r="N43" s="127">
        <v>0.7685</v>
      </c>
      <c r="O43" s="127">
        <v>0.7284999999999999</v>
      </c>
      <c r="P43" s="128">
        <v>0.6665</v>
      </c>
    </row>
    <row r="44" spans="1:16" ht="12.75">
      <c r="A44" s="40" t="s">
        <v>169</v>
      </c>
      <c r="B44" s="10" t="s">
        <v>170</v>
      </c>
      <c r="C44" s="204">
        <f t="shared" si="0"/>
        <v>1.3070798370551129</v>
      </c>
      <c r="D44" s="205">
        <f t="shared" si="1"/>
        <v>5.753717032124173</v>
      </c>
      <c r="E44" s="206">
        <f t="shared" si="2"/>
        <v>4.401962962788453</v>
      </c>
      <c r="F44" s="127">
        <v>0.5</v>
      </c>
      <c r="G44" s="127">
        <v>0.48</v>
      </c>
      <c r="H44" s="127">
        <v>0.46</v>
      </c>
      <c r="I44" s="127">
        <v>0.44</v>
      </c>
      <c r="J44" s="127">
        <v>0.4</v>
      </c>
      <c r="K44" s="127">
        <v>0.378</v>
      </c>
      <c r="L44" s="127">
        <v>0.365</v>
      </c>
      <c r="M44" s="127">
        <v>0.355</v>
      </c>
      <c r="N44" s="127">
        <v>0.345</v>
      </c>
      <c r="O44" s="127">
        <v>0.335</v>
      </c>
      <c r="P44" s="128">
        <v>0.325</v>
      </c>
    </row>
    <row r="45" spans="1:16" ht="12.75">
      <c r="A45" s="40" t="s">
        <v>171</v>
      </c>
      <c r="B45" s="10" t="s">
        <v>172</v>
      </c>
      <c r="C45" s="204">
        <f t="shared" si="0"/>
        <v>1.3195108203178365</v>
      </c>
      <c r="D45" s="205">
        <f t="shared" si="1"/>
        <v>9.385673350658541</v>
      </c>
      <c r="E45" s="206">
        <f t="shared" si="2"/>
        <v>7.112994608409329</v>
      </c>
      <c r="F45" s="127">
        <v>1.66</v>
      </c>
      <c r="G45" s="127">
        <v>1.55</v>
      </c>
      <c r="H45" s="127">
        <v>1.37</v>
      </c>
      <c r="I45" s="127">
        <v>1.28</v>
      </c>
      <c r="J45" s="127">
        <v>1.14</v>
      </c>
      <c r="K45" s="127">
        <v>1.06</v>
      </c>
      <c r="L45" s="127">
        <v>0.98</v>
      </c>
      <c r="M45" s="135">
        <v>0.92</v>
      </c>
      <c r="N45" s="127">
        <v>0.91</v>
      </c>
      <c r="O45" s="135">
        <v>0.88</v>
      </c>
      <c r="P45" s="128">
        <v>0.835</v>
      </c>
    </row>
    <row r="46" spans="1:16" ht="12.75">
      <c r="A46" s="40" t="s">
        <v>111</v>
      </c>
      <c r="B46" s="10" t="s">
        <v>112</v>
      </c>
      <c r="C46" s="204">
        <f t="shared" si="0"/>
        <v>0.9451693607696511</v>
      </c>
      <c r="D46" s="205">
        <f t="shared" si="1"/>
        <v>9.939152802623497</v>
      </c>
      <c r="E46" s="206">
        <f t="shared" si="2"/>
        <v>10.515737406606206</v>
      </c>
      <c r="F46" s="127">
        <v>0.53</v>
      </c>
      <c r="G46" s="127">
        <v>0.49</v>
      </c>
      <c r="H46" s="127">
        <v>0.45</v>
      </c>
      <c r="I46" s="127">
        <v>0.41</v>
      </c>
      <c r="J46" s="127">
        <v>0.37</v>
      </c>
      <c r="K46" s="127">
        <v>0.33</v>
      </c>
      <c r="L46" s="127">
        <v>0.29</v>
      </c>
      <c r="M46" s="127">
        <v>0.255</v>
      </c>
      <c r="N46" s="127">
        <v>0.235</v>
      </c>
      <c r="O46" s="127">
        <v>0.215</v>
      </c>
      <c r="P46" s="128">
        <v>0.195</v>
      </c>
    </row>
    <row r="47" spans="1:16" ht="12.75">
      <c r="A47" s="30" t="s">
        <v>22</v>
      </c>
      <c r="B47" s="17" t="s">
        <v>24</v>
      </c>
      <c r="C47" s="201">
        <f t="shared" si="0"/>
        <v>1.4479413090449464</v>
      </c>
      <c r="D47" s="202">
        <f t="shared" si="1"/>
        <v>5.734004688398908</v>
      </c>
      <c r="E47" s="203">
        <f t="shared" si="2"/>
        <v>3.960108502036608</v>
      </c>
      <c r="F47" s="125">
        <v>2.61</v>
      </c>
      <c r="G47" s="125">
        <v>2.48</v>
      </c>
      <c r="H47" s="125">
        <v>2.335</v>
      </c>
      <c r="I47" s="125">
        <v>2.24</v>
      </c>
      <c r="J47" s="125">
        <v>2.12</v>
      </c>
      <c r="K47" s="125">
        <v>1.975</v>
      </c>
      <c r="L47" s="125">
        <v>1.945</v>
      </c>
      <c r="M47" s="125">
        <v>1.925</v>
      </c>
      <c r="N47" s="125">
        <v>1.89</v>
      </c>
      <c r="O47" s="125">
        <v>1.82</v>
      </c>
      <c r="P47" s="126">
        <v>1.77</v>
      </c>
    </row>
    <row r="48" spans="1:16" ht="12.75">
      <c r="A48" s="40" t="s">
        <v>492</v>
      </c>
      <c r="B48" s="10" t="s">
        <v>493</v>
      </c>
      <c r="C48" s="204">
        <f t="shared" si="0"/>
        <v>1.3830577370529036</v>
      </c>
      <c r="D48" s="205">
        <f t="shared" si="1"/>
        <v>19.828486453496662</v>
      </c>
      <c r="E48" s="206">
        <f t="shared" si="2"/>
        <v>14.336701876053493</v>
      </c>
      <c r="F48" s="127">
        <v>0.84</v>
      </c>
      <c r="G48" s="127">
        <v>0.8</v>
      </c>
      <c r="H48" s="127">
        <v>0.6</v>
      </c>
      <c r="I48" s="127">
        <v>0.48</v>
      </c>
      <c r="J48" s="127">
        <v>0.4</v>
      </c>
      <c r="K48" s="127">
        <v>0.34</v>
      </c>
      <c r="L48" s="127">
        <v>0.3</v>
      </c>
      <c r="M48" s="127">
        <v>0.28</v>
      </c>
      <c r="N48" s="127">
        <v>0.26</v>
      </c>
      <c r="O48" s="127">
        <v>0.24</v>
      </c>
      <c r="P48" s="128">
        <v>0.22</v>
      </c>
    </row>
    <row r="49" spans="1:16" ht="12.75">
      <c r="A49" s="40" t="s">
        <v>1760</v>
      </c>
      <c r="B49" s="10" t="s">
        <v>1756</v>
      </c>
      <c r="C49" s="204">
        <f t="shared" si="0"/>
        <v>1.324660285726941</v>
      </c>
      <c r="D49" s="205">
        <f t="shared" si="1"/>
        <v>5.878027982074752</v>
      </c>
      <c r="E49" s="206">
        <f t="shared" si="2"/>
        <v>4.437385226544355</v>
      </c>
      <c r="F49" s="127">
        <v>1.59</v>
      </c>
      <c r="G49" s="127">
        <v>1.535</v>
      </c>
      <c r="H49" s="127">
        <v>1.4325</v>
      </c>
      <c r="I49" s="127">
        <v>1.325</v>
      </c>
      <c r="J49" s="127">
        <v>1.2375</v>
      </c>
      <c r="K49" s="127">
        <v>1.195</v>
      </c>
      <c r="L49" s="127">
        <v>1.175</v>
      </c>
      <c r="M49" s="127">
        <v>1.155</v>
      </c>
      <c r="N49" s="127">
        <v>1.13</v>
      </c>
      <c r="O49" s="127">
        <v>1.085</v>
      </c>
      <c r="P49" s="128">
        <v>1.03</v>
      </c>
    </row>
    <row r="50" spans="1:16" ht="12.75">
      <c r="A50" s="40" t="s">
        <v>186</v>
      </c>
      <c r="B50" s="10" t="s">
        <v>187</v>
      </c>
      <c r="C50" s="204">
        <f t="shared" si="0"/>
        <v>1.4565235305823925</v>
      </c>
      <c r="D50" s="205">
        <f t="shared" si="1"/>
        <v>7.460584115658642</v>
      </c>
      <c r="E50" s="206">
        <f t="shared" si="2"/>
        <v>5.122185779364319</v>
      </c>
      <c r="F50" s="127">
        <v>0.405</v>
      </c>
      <c r="G50" s="127">
        <v>0.4</v>
      </c>
      <c r="H50" s="127">
        <v>0.3104</v>
      </c>
      <c r="I50" s="127">
        <v>0.29184</v>
      </c>
      <c r="J50" s="135">
        <v>0.28672</v>
      </c>
      <c r="K50" s="127">
        <v>0.282624</v>
      </c>
      <c r="L50" s="135">
        <v>0.278528</v>
      </c>
      <c r="M50" s="127">
        <v>0.26624</v>
      </c>
      <c r="N50" s="135">
        <v>0.262144</v>
      </c>
      <c r="O50" s="127">
        <v>0.253952</v>
      </c>
      <c r="P50" s="136">
        <v>0.24576</v>
      </c>
    </row>
    <row r="51" spans="1:16" ht="12.75">
      <c r="A51" s="49" t="s">
        <v>25</v>
      </c>
      <c r="B51" s="50" t="s">
        <v>26</v>
      </c>
      <c r="C51" s="207">
        <f t="shared" si="0"/>
        <v>1.182320462884785</v>
      </c>
      <c r="D51" s="208">
        <f t="shared" si="1"/>
        <v>3.3669135529053484</v>
      </c>
      <c r="E51" s="209">
        <f t="shared" si="2"/>
        <v>2.847716552828916</v>
      </c>
      <c r="F51" s="129">
        <v>0.27</v>
      </c>
      <c r="G51" s="129">
        <v>0.2625</v>
      </c>
      <c r="H51" s="129">
        <v>0.256</v>
      </c>
      <c r="I51" s="129">
        <v>0.2488</v>
      </c>
      <c r="J51" s="129">
        <v>0.2414</v>
      </c>
      <c r="K51" s="129">
        <v>0.2288</v>
      </c>
      <c r="L51" s="129">
        <v>0.2239</v>
      </c>
      <c r="M51" s="129">
        <v>0.2188</v>
      </c>
      <c r="N51" s="129">
        <v>0.21389999999999998</v>
      </c>
      <c r="O51" s="129">
        <v>0.20879999999999999</v>
      </c>
      <c r="P51" s="130">
        <v>0.2039</v>
      </c>
    </row>
    <row r="52" spans="1:16" ht="12.75">
      <c r="A52" s="40" t="s">
        <v>113</v>
      </c>
      <c r="B52" s="10" t="s">
        <v>114</v>
      </c>
      <c r="C52" s="204">
        <f t="shared" si="0"/>
        <v>1.1501109353139256</v>
      </c>
      <c r="D52" s="205">
        <f t="shared" si="1"/>
        <v>4.1761919592331775</v>
      </c>
      <c r="E52" s="206">
        <f t="shared" si="2"/>
        <v>3.6311209910314224</v>
      </c>
      <c r="F52" s="135">
        <v>0.2</v>
      </c>
      <c r="G52" s="127">
        <v>0.19</v>
      </c>
      <c r="H52" s="135">
        <v>0.18</v>
      </c>
      <c r="I52" s="127">
        <v>0.173</v>
      </c>
      <c r="J52" s="135">
        <v>0.166</v>
      </c>
      <c r="K52" s="127">
        <v>0.163</v>
      </c>
      <c r="L52" s="135">
        <v>0.16</v>
      </c>
      <c r="M52" s="127">
        <v>0.155</v>
      </c>
      <c r="N52" s="135">
        <v>0.15</v>
      </c>
      <c r="O52" s="127">
        <v>0.145</v>
      </c>
      <c r="P52" s="136">
        <v>0.14</v>
      </c>
    </row>
    <row r="53" spans="1:16" ht="12.75">
      <c r="A53" s="40" t="s">
        <v>27</v>
      </c>
      <c r="B53" s="10" t="s">
        <v>28</v>
      </c>
      <c r="C53" s="204">
        <f t="shared" si="0"/>
        <v>1.2701481312319474</v>
      </c>
      <c r="D53" s="205">
        <f t="shared" si="1"/>
        <v>11.050422629436895</v>
      </c>
      <c r="E53" s="206">
        <f t="shared" si="2"/>
        <v>8.70010541110573</v>
      </c>
      <c r="F53" s="127">
        <v>0.76</v>
      </c>
      <c r="G53" s="127">
        <v>0.74</v>
      </c>
      <c r="H53" s="127">
        <v>0.6</v>
      </c>
      <c r="I53" s="127">
        <v>0.56</v>
      </c>
      <c r="J53" s="127">
        <v>0.52</v>
      </c>
      <c r="K53" s="127">
        <v>0.45</v>
      </c>
      <c r="L53" s="127">
        <v>0.42</v>
      </c>
      <c r="M53" s="127">
        <v>0.39</v>
      </c>
      <c r="N53" s="127">
        <v>0.37</v>
      </c>
      <c r="O53" s="127">
        <v>0.35</v>
      </c>
      <c r="P53" s="128">
        <v>0.33</v>
      </c>
    </row>
    <row r="54" spans="1:16" ht="12.75">
      <c r="A54" s="40" t="s">
        <v>10</v>
      </c>
      <c r="B54" s="10" t="s">
        <v>11</v>
      </c>
      <c r="C54" s="204">
        <f t="shared" si="0"/>
        <v>1.3563524563250824</v>
      </c>
      <c r="D54" s="205">
        <f t="shared" si="1"/>
        <v>19.91964554448078</v>
      </c>
      <c r="E54" s="206">
        <f t="shared" si="2"/>
        <v>14.686186803134715</v>
      </c>
      <c r="F54" s="135">
        <v>1.24</v>
      </c>
      <c r="G54" s="127">
        <v>1.15</v>
      </c>
      <c r="H54" s="127">
        <v>0.91</v>
      </c>
      <c r="I54" s="127">
        <v>0.705</v>
      </c>
      <c r="J54" s="127">
        <v>0.585</v>
      </c>
      <c r="K54" s="127">
        <v>0.5</v>
      </c>
      <c r="L54" s="127">
        <v>0.465</v>
      </c>
      <c r="M54" s="127">
        <v>0.445</v>
      </c>
      <c r="N54" s="127">
        <v>0.41</v>
      </c>
      <c r="O54" s="127">
        <v>0.37</v>
      </c>
      <c r="P54" s="128">
        <v>0.315</v>
      </c>
    </row>
    <row r="55" spans="1:16" ht="12.75">
      <c r="A55" s="40" t="s">
        <v>0</v>
      </c>
      <c r="B55" s="10" t="s">
        <v>1</v>
      </c>
      <c r="C55" s="204">
        <f t="shared" si="0"/>
        <v>1.3882026411482562</v>
      </c>
      <c r="D55" s="205">
        <f t="shared" si="1"/>
        <v>4.33481363609951</v>
      </c>
      <c r="E55" s="206">
        <f t="shared" si="2"/>
        <v>3.122608693867601</v>
      </c>
      <c r="F55" s="127">
        <v>2.72</v>
      </c>
      <c r="G55" s="127">
        <v>2.68</v>
      </c>
      <c r="H55" s="127">
        <v>2.57</v>
      </c>
      <c r="I55" s="127">
        <v>2.28</v>
      </c>
      <c r="J55" s="127">
        <v>2.24</v>
      </c>
      <c r="K55" s="127">
        <v>2.2</v>
      </c>
      <c r="L55" s="127">
        <v>2.16</v>
      </c>
      <c r="M55" s="127">
        <v>2.12</v>
      </c>
      <c r="N55" s="127">
        <v>2.08</v>
      </c>
      <c r="O55" s="127">
        <v>2.04</v>
      </c>
      <c r="P55" s="128">
        <v>2</v>
      </c>
    </row>
    <row r="56" spans="1:16" ht="12.75">
      <c r="A56" s="40" t="s">
        <v>1562</v>
      </c>
      <c r="B56" s="10" t="s">
        <v>1563</v>
      </c>
      <c r="C56" s="204">
        <f t="shared" si="0"/>
        <v>0.3697947003608364</v>
      </c>
      <c r="D56" s="205">
        <f t="shared" si="1"/>
        <v>1.2180151001132122</v>
      </c>
      <c r="E56" s="206">
        <f t="shared" si="2"/>
        <v>3.293760291655623</v>
      </c>
      <c r="F56" s="140">
        <v>0.681</v>
      </c>
      <c r="G56" s="127">
        <v>0.673</v>
      </c>
      <c r="H56" s="140">
        <v>0.665</v>
      </c>
      <c r="I56" s="127">
        <v>0.657</v>
      </c>
      <c r="J56" s="127">
        <v>0.649</v>
      </c>
      <c r="K56" s="127">
        <v>0.641</v>
      </c>
      <c r="L56" s="127">
        <v>0.6325</v>
      </c>
      <c r="M56" s="127">
        <v>0.612</v>
      </c>
      <c r="N56" s="127">
        <v>0.575</v>
      </c>
      <c r="O56" s="127">
        <v>0.5255000000000001</v>
      </c>
      <c r="P56" s="128">
        <v>0.4925</v>
      </c>
    </row>
    <row r="57" spans="1:16" ht="12.75">
      <c r="A57" s="30" t="s">
        <v>12</v>
      </c>
      <c r="B57" s="17" t="s">
        <v>13</v>
      </c>
      <c r="C57" s="201">
        <f t="shared" si="0"/>
        <v>0.8904668380996285</v>
      </c>
      <c r="D57" s="202">
        <f t="shared" si="1"/>
        <v>12.002737607195257</v>
      </c>
      <c r="E57" s="203">
        <f t="shared" si="2"/>
        <v>13.479151714184724</v>
      </c>
      <c r="F57" s="125">
        <v>1.93</v>
      </c>
      <c r="G57" s="125">
        <v>1.795</v>
      </c>
      <c r="H57" s="125">
        <v>1.62</v>
      </c>
      <c r="I57" s="125">
        <v>1.455</v>
      </c>
      <c r="J57" s="125">
        <v>1.275</v>
      </c>
      <c r="K57" s="125">
        <v>1.095</v>
      </c>
      <c r="L57" s="125">
        <v>0.925</v>
      </c>
      <c r="M57" s="125">
        <v>0.795</v>
      </c>
      <c r="N57" s="125">
        <v>0.7</v>
      </c>
      <c r="O57" s="125">
        <v>0.62</v>
      </c>
      <c r="P57" s="126">
        <v>0.545</v>
      </c>
    </row>
    <row r="58" spans="1:16" ht="12.75">
      <c r="A58" s="40" t="s">
        <v>80</v>
      </c>
      <c r="B58" s="10" t="s">
        <v>81</v>
      </c>
      <c r="C58" s="204">
        <f t="shared" si="0"/>
        <v>1.0412598573411198</v>
      </c>
      <c r="D58" s="205">
        <f t="shared" si="1"/>
        <v>9.096607850144967</v>
      </c>
      <c r="E58" s="206">
        <f t="shared" si="2"/>
        <v>8.7361553276176</v>
      </c>
      <c r="F58" s="127">
        <v>2.38</v>
      </c>
      <c r="G58" s="127">
        <v>2.27</v>
      </c>
      <c r="H58" s="127">
        <v>2.08</v>
      </c>
      <c r="I58" s="127">
        <v>1.92</v>
      </c>
      <c r="J58" s="127">
        <v>1.75</v>
      </c>
      <c r="K58" s="127">
        <v>1.54</v>
      </c>
      <c r="L58" s="127">
        <v>1.32</v>
      </c>
      <c r="M58" s="127">
        <v>1.18</v>
      </c>
      <c r="N58" s="127">
        <v>1.11</v>
      </c>
      <c r="O58" s="127">
        <v>1.07</v>
      </c>
      <c r="P58" s="128">
        <v>1.03</v>
      </c>
    </row>
    <row r="59" spans="1:16" ht="12.75">
      <c r="A59" s="40" t="s">
        <v>34</v>
      </c>
      <c r="B59" s="10" t="s">
        <v>35</v>
      </c>
      <c r="C59" s="204">
        <f t="shared" si="0"/>
        <v>0.6379626325923071</v>
      </c>
      <c r="D59" s="205">
        <f t="shared" si="1"/>
        <v>4.205544234282121</v>
      </c>
      <c r="E59" s="206">
        <f t="shared" si="2"/>
        <v>6.592148222213656</v>
      </c>
      <c r="F59" s="127">
        <v>1.155</v>
      </c>
      <c r="G59" s="127">
        <v>1.125</v>
      </c>
      <c r="H59" s="127">
        <v>1.09</v>
      </c>
      <c r="I59" s="127">
        <v>1.05</v>
      </c>
      <c r="J59" s="127">
        <v>1.01</v>
      </c>
      <c r="K59" s="127">
        <v>0.94</v>
      </c>
      <c r="L59" s="127">
        <v>0.83</v>
      </c>
      <c r="M59" s="127">
        <v>0.76</v>
      </c>
      <c r="N59" s="127">
        <v>0.69</v>
      </c>
      <c r="O59" s="127">
        <v>0.65</v>
      </c>
      <c r="P59" s="128">
        <v>0.61</v>
      </c>
    </row>
    <row r="60" spans="1:16" ht="12.75">
      <c r="A60" s="40" t="s">
        <v>48</v>
      </c>
      <c r="B60" s="10" t="s">
        <v>49</v>
      </c>
      <c r="C60" s="204">
        <f t="shared" si="0"/>
        <v>1.0842554057913167</v>
      </c>
      <c r="D60" s="205">
        <f t="shared" si="1"/>
        <v>12.121604391816842</v>
      </c>
      <c r="E60" s="206">
        <f t="shared" si="2"/>
        <v>11.179657788259023</v>
      </c>
      <c r="F60" s="127">
        <v>1.01</v>
      </c>
      <c r="G60" s="127">
        <v>1</v>
      </c>
      <c r="H60" s="127">
        <v>0.7</v>
      </c>
      <c r="I60" s="127">
        <v>0.68</v>
      </c>
      <c r="J60" s="127">
        <v>0.62</v>
      </c>
      <c r="K60" s="127">
        <v>0.57</v>
      </c>
      <c r="L60" s="127">
        <v>0.53</v>
      </c>
      <c r="M60" s="127">
        <v>0.49</v>
      </c>
      <c r="N60" s="127">
        <v>0.47</v>
      </c>
      <c r="O60" s="127">
        <v>0.4</v>
      </c>
      <c r="P60" s="128">
        <v>0.35</v>
      </c>
    </row>
    <row r="61" spans="1:16" ht="12.75">
      <c r="A61" s="49" t="s">
        <v>4</v>
      </c>
      <c r="B61" s="50" t="s">
        <v>5</v>
      </c>
      <c r="C61" s="207">
        <f t="shared" si="0"/>
        <v>1.3635689786035208</v>
      </c>
      <c r="D61" s="208">
        <f t="shared" si="1"/>
        <v>37.97296614612149</v>
      </c>
      <c r="E61" s="209">
        <f t="shared" si="2"/>
        <v>27.848217979416745</v>
      </c>
      <c r="F61" s="129">
        <v>0.35</v>
      </c>
      <c r="G61" s="129">
        <v>0.33</v>
      </c>
      <c r="H61" s="129">
        <v>0.26</v>
      </c>
      <c r="I61" s="129">
        <v>0.16</v>
      </c>
      <c r="J61" s="129">
        <v>0.1</v>
      </c>
      <c r="K61" s="129">
        <v>0.07</v>
      </c>
      <c r="L61" s="129">
        <v>0.0525</v>
      </c>
      <c r="M61" s="129">
        <v>0.04</v>
      </c>
      <c r="N61" s="129">
        <v>0.0375</v>
      </c>
      <c r="O61" s="129">
        <v>0.035</v>
      </c>
      <c r="P61" s="130">
        <v>0.03</v>
      </c>
    </row>
    <row r="62" spans="1:16" ht="12.75">
      <c r="A62" s="40" t="s">
        <v>115</v>
      </c>
      <c r="B62" s="10" t="s">
        <v>116</v>
      </c>
      <c r="C62" s="204">
        <f t="shared" si="0"/>
        <v>1.1348442067251383</v>
      </c>
      <c r="D62" s="205">
        <f t="shared" si="1"/>
        <v>30.100280918834876</v>
      </c>
      <c r="E62" s="206">
        <f t="shared" si="2"/>
        <v>26.52371201303161</v>
      </c>
      <c r="F62" s="127">
        <v>2.05</v>
      </c>
      <c r="G62" s="127">
        <v>1.625</v>
      </c>
      <c r="H62" s="127">
        <v>1.5</v>
      </c>
      <c r="I62" s="127">
        <v>1</v>
      </c>
      <c r="J62" s="127">
        <v>0.67</v>
      </c>
      <c r="K62" s="127">
        <v>0.55</v>
      </c>
      <c r="L62" s="127">
        <v>0.4</v>
      </c>
      <c r="M62" s="127">
        <v>0.235</v>
      </c>
      <c r="N62" s="127">
        <v>0.225</v>
      </c>
      <c r="O62" s="127">
        <v>0.215</v>
      </c>
      <c r="P62" s="128">
        <v>0.195</v>
      </c>
    </row>
    <row r="63" spans="1:16" ht="12.75">
      <c r="A63" s="40" t="s">
        <v>72</v>
      </c>
      <c r="B63" s="10" t="s">
        <v>73</v>
      </c>
      <c r="C63" s="204">
        <f t="shared" si="0"/>
        <v>1.101943332470565</v>
      </c>
      <c r="D63" s="205">
        <f t="shared" si="1"/>
        <v>8.447177119769854</v>
      </c>
      <c r="E63" s="206">
        <f t="shared" si="2"/>
        <v>7.665709180190983</v>
      </c>
      <c r="F63" s="127">
        <v>0.9</v>
      </c>
      <c r="G63" s="127">
        <v>0.88</v>
      </c>
      <c r="H63" s="127">
        <v>0.82</v>
      </c>
      <c r="I63" s="127">
        <v>0.726</v>
      </c>
      <c r="J63" s="127">
        <v>0.66</v>
      </c>
      <c r="K63" s="127">
        <v>0.6</v>
      </c>
      <c r="L63" s="127">
        <v>0.54</v>
      </c>
      <c r="M63" s="127">
        <v>0.51</v>
      </c>
      <c r="N63" s="127">
        <v>0.49</v>
      </c>
      <c r="O63" s="127">
        <v>0.47</v>
      </c>
      <c r="P63" s="128">
        <v>0.43</v>
      </c>
    </row>
    <row r="64" spans="1:16" ht="12.75">
      <c r="A64" s="40" t="s">
        <v>133</v>
      </c>
      <c r="B64" s="10" t="s">
        <v>137</v>
      </c>
      <c r="C64" s="204">
        <f t="shared" si="0"/>
        <v>1.0993473490986136</v>
      </c>
      <c r="D64" s="205">
        <f t="shared" si="1"/>
        <v>20.227530588021914</v>
      </c>
      <c r="E64" s="206">
        <f t="shared" si="2"/>
        <v>18.399580991946763</v>
      </c>
      <c r="F64" s="127">
        <v>0.785</v>
      </c>
      <c r="G64" s="127">
        <v>0.625</v>
      </c>
      <c r="H64" s="127">
        <v>0.47</v>
      </c>
      <c r="I64" s="127">
        <v>0.4125</v>
      </c>
      <c r="J64" s="127">
        <v>0.36</v>
      </c>
      <c r="K64" s="127">
        <v>0.3125</v>
      </c>
      <c r="L64" s="127">
        <v>0.27</v>
      </c>
      <c r="M64" s="127">
        <v>0.24</v>
      </c>
      <c r="N64" s="127">
        <v>0.215</v>
      </c>
      <c r="O64" s="127">
        <v>0.18</v>
      </c>
      <c r="P64" s="128">
        <v>0.145</v>
      </c>
    </row>
    <row r="65" spans="1:16" ht="12.75">
      <c r="A65" s="40" t="s">
        <v>86</v>
      </c>
      <c r="B65" s="10" t="s">
        <v>87</v>
      </c>
      <c r="C65" s="204">
        <f t="shared" si="0"/>
        <v>1.2250545768241916</v>
      </c>
      <c r="D65" s="205">
        <f t="shared" si="1"/>
        <v>1.431929539354737</v>
      </c>
      <c r="E65" s="206">
        <f t="shared" si="2"/>
        <v>1.168869996850952</v>
      </c>
      <c r="F65" s="127">
        <v>1.4602</v>
      </c>
      <c r="G65" s="127">
        <v>1.4333999999999998</v>
      </c>
      <c r="H65" s="127">
        <v>1.4066</v>
      </c>
      <c r="I65" s="127">
        <v>1.3866</v>
      </c>
      <c r="J65" s="127">
        <v>1.374</v>
      </c>
      <c r="K65" s="127">
        <v>1.36</v>
      </c>
      <c r="L65" s="127">
        <v>1.348</v>
      </c>
      <c r="M65" s="127">
        <v>1.338</v>
      </c>
      <c r="N65" s="127">
        <v>1.328</v>
      </c>
      <c r="O65" s="127">
        <v>1.315</v>
      </c>
      <c r="P65" s="128">
        <v>1.3</v>
      </c>
    </row>
    <row r="66" spans="1:16" ht="12.75">
      <c r="A66" s="40" t="s">
        <v>188</v>
      </c>
      <c r="B66" s="10" t="s">
        <v>189</v>
      </c>
      <c r="C66" s="204">
        <f t="shared" si="0"/>
        <v>0.8060535655853662</v>
      </c>
      <c r="D66" s="205">
        <f t="shared" si="1"/>
        <v>1.4658264779644048</v>
      </c>
      <c r="E66" s="206">
        <f t="shared" si="2"/>
        <v>1.8185224165591318</v>
      </c>
      <c r="F66" s="127">
        <v>0.7125</v>
      </c>
      <c r="G66" s="127">
        <v>0.7025</v>
      </c>
      <c r="H66" s="127">
        <v>0.6925</v>
      </c>
      <c r="I66" s="127">
        <v>0.6825</v>
      </c>
      <c r="J66" s="127">
        <v>0.6725</v>
      </c>
      <c r="K66" s="127">
        <v>0.6625</v>
      </c>
      <c r="L66" s="127">
        <v>0.64875</v>
      </c>
      <c r="M66" s="127">
        <v>0.63375</v>
      </c>
      <c r="N66" s="127">
        <v>0.6225</v>
      </c>
      <c r="O66" s="127">
        <v>0.6125</v>
      </c>
      <c r="P66" s="128">
        <v>0.595</v>
      </c>
    </row>
    <row r="67" spans="1:16" ht="12.75">
      <c r="A67" s="30" t="s">
        <v>38</v>
      </c>
      <c r="B67" s="17" t="s">
        <v>39</v>
      </c>
      <c r="C67" s="201">
        <f t="shared" si="0"/>
        <v>1.0344607376380148</v>
      </c>
      <c r="D67" s="202">
        <f t="shared" si="1"/>
        <v>21.007949496007594</v>
      </c>
      <c r="E67" s="203">
        <f t="shared" si="2"/>
        <v>20.30811681067284</v>
      </c>
      <c r="F67" s="125">
        <v>0.96</v>
      </c>
      <c r="G67" s="125">
        <v>0.94</v>
      </c>
      <c r="H67" s="125">
        <v>0.84</v>
      </c>
      <c r="I67" s="125">
        <v>0.68</v>
      </c>
      <c r="J67" s="125">
        <v>0.52</v>
      </c>
      <c r="K67" s="125">
        <v>0.37</v>
      </c>
      <c r="L67" s="125">
        <v>0.25668</v>
      </c>
      <c r="M67" s="125">
        <v>0.21668</v>
      </c>
      <c r="N67" s="125">
        <v>0.18001000000000003</v>
      </c>
      <c r="O67" s="125">
        <v>0.15778</v>
      </c>
      <c r="P67" s="126">
        <v>0.15112</v>
      </c>
    </row>
    <row r="68" spans="1:16" ht="12.75">
      <c r="A68" s="121" t="s">
        <v>1133</v>
      </c>
      <c r="B68" s="141" t="s">
        <v>716</v>
      </c>
      <c r="C68" s="204">
        <f t="shared" si="0"/>
        <v>0.4626320461773542</v>
      </c>
      <c r="D68" s="205">
        <f t="shared" si="1"/>
        <v>4.300440200028111</v>
      </c>
      <c r="E68" s="206">
        <f t="shared" si="2"/>
        <v>9.295595139943025</v>
      </c>
      <c r="F68" s="127">
        <v>2.0675</v>
      </c>
      <c r="G68" s="127">
        <v>2.045</v>
      </c>
      <c r="H68" s="127">
        <v>1.98</v>
      </c>
      <c r="I68" s="127">
        <v>1.905</v>
      </c>
      <c r="J68" s="127">
        <v>1.8475</v>
      </c>
      <c r="K68" s="127">
        <v>1.675</v>
      </c>
      <c r="L68" s="127">
        <v>1.26</v>
      </c>
      <c r="M68" s="127">
        <v>0.97</v>
      </c>
      <c r="N68" s="127">
        <v>0.93</v>
      </c>
      <c r="O68" s="127">
        <v>0.89</v>
      </c>
      <c r="P68" s="128">
        <v>0.85</v>
      </c>
    </row>
    <row r="69" spans="1:16" ht="12.75">
      <c r="A69" s="40" t="s">
        <v>50</v>
      </c>
      <c r="B69" s="10" t="s">
        <v>51</v>
      </c>
      <c r="C69" s="204">
        <f t="shared" si="0"/>
        <v>0.9949429625084791</v>
      </c>
      <c r="D69" s="205">
        <f t="shared" si="1"/>
        <v>3.713728933664817</v>
      </c>
      <c r="E69" s="206">
        <f t="shared" si="2"/>
        <v>3.7326048563644854</v>
      </c>
      <c r="F69" s="127">
        <v>1.32</v>
      </c>
      <c r="G69" s="127">
        <v>1.27</v>
      </c>
      <c r="H69" s="127">
        <v>1.22</v>
      </c>
      <c r="I69" s="127">
        <v>1.18</v>
      </c>
      <c r="J69" s="127">
        <v>1.14</v>
      </c>
      <c r="K69" s="127">
        <v>1.1</v>
      </c>
      <c r="L69" s="127">
        <v>1.06</v>
      </c>
      <c r="M69" s="127">
        <v>1.025</v>
      </c>
      <c r="N69" s="127">
        <v>0.985</v>
      </c>
      <c r="O69" s="127">
        <v>0.945</v>
      </c>
      <c r="P69" s="128">
        <v>0.915</v>
      </c>
    </row>
    <row r="70" spans="1:16" ht="12.75">
      <c r="A70" s="40" t="s">
        <v>150</v>
      </c>
      <c r="B70" s="10" t="s">
        <v>151</v>
      </c>
      <c r="C70" s="204">
        <f t="shared" si="0"/>
        <v>0.7669579703517521</v>
      </c>
      <c r="D70" s="205">
        <f t="shared" si="1"/>
        <v>3.3656884345193427</v>
      </c>
      <c r="E70" s="206">
        <f t="shared" si="2"/>
        <v>4.388360985381934</v>
      </c>
      <c r="F70" s="127">
        <v>0.7375</v>
      </c>
      <c r="G70" s="127">
        <v>0.73</v>
      </c>
      <c r="H70" s="127">
        <v>0.7</v>
      </c>
      <c r="I70" s="127">
        <v>0.67</v>
      </c>
      <c r="J70" s="127">
        <v>0.645</v>
      </c>
      <c r="K70" s="127">
        <v>0.625</v>
      </c>
      <c r="L70" s="127">
        <v>0.605</v>
      </c>
      <c r="M70" s="127">
        <v>0.57</v>
      </c>
      <c r="N70" s="127">
        <v>0.56</v>
      </c>
      <c r="O70" s="127">
        <v>0.52</v>
      </c>
      <c r="P70" s="128">
        <v>0.48</v>
      </c>
    </row>
    <row r="71" spans="1:16" ht="12.75">
      <c r="A71" s="49" t="s">
        <v>148</v>
      </c>
      <c r="B71" s="50" t="s">
        <v>149</v>
      </c>
      <c r="C71" s="207">
        <f t="shared" si="0"/>
        <v>1.5426705847371462</v>
      </c>
      <c r="D71" s="208">
        <f t="shared" si="1"/>
        <v>4.24022162772979</v>
      </c>
      <c r="E71" s="209">
        <f t="shared" si="2"/>
        <v>2.7486241519619536</v>
      </c>
      <c r="F71" s="129">
        <v>1.6</v>
      </c>
      <c r="G71" s="129">
        <v>1.52</v>
      </c>
      <c r="H71" s="129">
        <v>1.44</v>
      </c>
      <c r="I71" s="129">
        <v>1.39</v>
      </c>
      <c r="J71" s="129">
        <v>1.32</v>
      </c>
      <c r="K71" s="129">
        <v>1.3</v>
      </c>
      <c r="L71" s="129">
        <v>1.27</v>
      </c>
      <c r="M71" s="139">
        <v>1.26</v>
      </c>
      <c r="N71" s="129">
        <v>1.245</v>
      </c>
      <c r="O71" s="129">
        <v>1.24</v>
      </c>
      <c r="P71" s="130">
        <v>1.22</v>
      </c>
    </row>
    <row r="72" spans="1:16" ht="12.75">
      <c r="A72" s="40" t="s">
        <v>65</v>
      </c>
      <c r="B72" s="10" t="s">
        <v>66</v>
      </c>
      <c r="C72" s="204">
        <f aca="true" t="shared" si="3" ref="C72:C103">D72/E72</f>
        <v>1.6009684952803265</v>
      </c>
      <c r="D72" s="205">
        <f aca="true" t="shared" si="4" ref="D72:D103">((F72/K72)^(1/5)-1)*100</f>
        <v>43.096908110525554</v>
      </c>
      <c r="E72" s="206">
        <f aca="true" t="shared" si="5" ref="E72:E103">((F72/P72)^(1/10)-1)*100</f>
        <v>26.919273076001016</v>
      </c>
      <c r="F72" s="127">
        <v>1.41</v>
      </c>
      <c r="G72" s="127">
        <v>1.31</v>
      </c>
      <c r="H72" s="127">
        <v>0.63</v>
      </c>
      <c r="I72" s="127">
        <v>0.4</v>
      </c>
      <c r="J72" s="127">
        <v>0.3</v>
      </c>
      <c r="K72" s="127">
        <v>0.235</v>
      </c>
      <c r="L72" s="127">
        <v>0.2</v>
      </c>
      <c r="M72" s="127">
        <v>0.19</v>
      </c>
      <c r="N72" s="127">
        <v>0.17</v>
      </c>
      <c r="O72" s="127">
        <v>0.15</v>
      </c>
      <c r="P72" s="128">
        <v>0.13</v>
      </c>
    </row>
    <row r="73" spans="1:16" ht="12.75">
      <c r="A73" s="40" t="s">
        <v>173</v>
      </c>
      <c r="B73" s="10" t="s">
        <v>174</v>
      </c>
      <c r="C73" s="204">
        <f t="shared" si="3"/>
        <v>1.1011394358915279</v>
      </c>
      <c r="D73" s="205">
        <f t="shared" si="4"/>
        <v>11.048854925160745</v>
      </c>
      <c r="E73" s="206">
        <f t="shared" si="5"/>
        <v>10.03401982076424</v>
      </c>
      <c r="F73" s="127">
        <v>0.68</v>
      </c>
      <c r="G73" s="127">
        <v>0.67</v>
      </c>
      <c r="H73" s="127">
        <v>0.63</v>
      </c>
      <c r="I73" s="127">
        <v>0.59</v>
      </c>
      <c r="J73" s="127">
        <v>0.512</v>
      </c>
      <c r="K73" s="127">
        <v>0.40266</v>
      </c>
      <c r="L73" s="127">
        <v>0.35731999999999997</v>
      </c>
      <c r="M73" s="127">
        <v>0.33602000000000004</v>
      </c>
      <c r="N73" s="127">
        <v>0.31466</v>
      </c>
      <c r="O73" s="127">
        <v>0.29332</v>
      </c>
      <c r="P73" s="128">
        <v>0.26136</v>
      </c>
    </row>
    <row r="74" spans="1:16" ht="12.75">
      <c r="A74" s="40" t="s">
        <v>1758</v>
      </c>
      <c r="B74" s="10" t="s">
        <v>1759</v>
      </c>
      <c r="C74" s="204">
        <f t="shared" si="3"/>
        <v>1.769312281277952</v>
      </c>
      <c r="D74" s="205">
        <f t="shared" si="4"/>
        <v>14.566244278322271</v>
      </c>
      <c r="E74" s="206">
        <f t="shared" si="5"/>
        <v>8.232715294216607</v>
      </c>
      <c r="F74" s="135">
        <v>1</v>
      </c>
      <c r="G74" s="127">
        <v>0.92</v>
      </c>
      <c r="H74" s="127">
        <v>0.76333</v>
      </c>
      <c r="I74" s="127">
        <v>0.65333</v>
      </c>
      <c r="J74" s="127">
        <v>0.57333</v>
      </c>
      <c r="K74" s="135">
        <v>0.50666</v>
      </c>
      <c r="L74" s="127">
        <v>0.50666</v>
      </c>
      <c r="M74" s="135">
        <v>0.48</v>
      </c>
      <c r="N74" s="127">
        <v>0.48</v>
      </c>
      <c r="O74" s="135">
        <v>0.45333</v>
      </c>
      <c r="P74" s="128">
        <v>0.45333</v>
      </c>
    </row>
    <row r="75" spans="1:16" ht="12.75">
      <c r="A75" s="40" t="s">
        <v>117</v>
      </c>
      <c r="B75" s="10" t="s">
        <v>118</v>
      </c>
      <c r="C75" s="204">
        <f t="shared" si="3"/>
        <v>1.2855741567475523</v>
      </c>
      <c r="D75" s="205">
        <f t="shared" si="4"/>
        <v>10.859472602645347</v>
      </c>
      <c r="E75" s="206">
        <f t="shared" si="5"/>
        <v>8.447177119769854</v>
      </c>
      <c r="F75" s="127">
        <v>0.72</v>
      </c>
      <c r="G75" s="127">
        <v>0.68</v>
      </c>
      <c r="H75" s="127">
        <v>0.6</v>
      </c>
      <c r="I75" s="127">
        <v>0.56</v>
      </c>
      <c r="J75" s="127">
        <v>0.52</v>
      </c>
      <c r="K75" s="127">
        <v>0.43</v>
      </c>
      <c r="L75" s="127">
        <v>0.4</v>
      </c>
      <c r="M75" s="127">
        <v>0.375</v>
      </c>
      <c r="N75" s="127">
        <v>0.35</v>
      </c>
      <c r="O75" s="127">
        <v>0.325</v>
      </c>
      <c r="P75" s="128">
        <v>0.32</v>
      </c>
    </row>
    <row r="76" spans="1:16" ht="12.75">
      <c r="A76" s="40" t="s">
        <v>52</v>
      </c>
      <c r="B76" s="10" t="s">
        <v>53</v>
      </c>
      <c r="C76" s="204">
        <f t="shared" si="3"/>
        <v>1.3825137123158062</v>
      </c>
      <c r="D76" s="205">
        <f t="shared" si="4"/>
        <v>17.54081270379828</v>
      </c>
      <c r="E76" s="206">
        <f t="shared" si="5"/>
        <v>12.687622949081788</v>
      </c>
      <c r="F76" s="127">
        <v>1.75</v>
      </c>
      <c r="G76" s="127">
        <v>1.6</v>
      </c>
      <c r="H76" s="127">
        <v>1.35</v>
      </c>
      <c r="I76" s="127">
        <v>1.12</v>
      </c>
      <c r="J76" s="127">
        <v>0.98</v>
      </c>
      <c r="K76" s="127">
        <v>0.78</v>
      </c>
      <c r="L76" s="127">
        <v>0.62</v>
      </c>
      <c r="M76" s="127">
        <v>0.59</v>
      </c>
      <c r="N76" s="127">
        <v>0.57</v>
      </c>
      <c r="O76" s="127">
        <v>0.55</v>
      </c>
      <c r="P76" s="128">
        <v>0.53</v>
      </c>
    </row>
    <row r="77" spans="1:16" ht="12.75">
      <c r="A77" s="30" t="s">
        <v>142</v>
      </c>
      <c r="B77" s="17" t="s">
        <v>143</v>
      </c>
      <c r="C77" s="201">
        <f t="shared" si="3"/>
        <v>1.0026181758947423</v>
      </c>
      <c r="D77" s="202">
        <f t="shared" si="4"/>
        <v>4.649673571597157</v>
      </c>
      <c r="E77" s="203">
        <f t="shared" si="5"/>
        <v>4.637531697894626</v>
      </c>
      <c r="F77" s="125">
        <v>1.07</v>
      </c>
      <c r="G77" s="125">
        <v>1.03</v>
      </c>
      <c r="H77" s="125">
        <v>0.99</v>
      </c>
      <c r="I77" s="125">
        <v>0.95</v>
      </c>
      <c r="J77" s="125">
        <v>0.905</v>
      </c>
      <c r="K77" s="125">
        <v>0.8525</v>
      </c>
      <c r="L77" s="125">
        <v>0.8225</v>
      </c>
      <c r="M77" s="125">
        <v>0.7925</v>
      </c>
      <c r="N77" s="125">
        <v>0.76</v>
      </c>
      <c r="O77" s="125">
        <v>0.72</v>
      </c>
      <c r="P77" s="126">
        <v>0.68</v>
      </c>
    </row>
    <row r="78" spans="1:16" ht="12.75">
      <c r="A78" s="40" t="s">
        <v>175</v>
      </c>
      <c r="B78" s="10" t="s">
        <v>176</v>
      </c>
      <c r="C78" s="204">
        <f t="shared" si="3"/>
        <v>0.9609184067963455</v>
      </c>
      <c r="D78" s="205">
        <f t="shared" si="4"/>
        <v>3.371431930050428</v>
      </c>
      <c r="E78" s="206">
        <f t="shared" si="5"/>
        <v>3.5085517211504103</v>
      </c>
      <c r="F78" s="127">
        <v>1.44</v>
      </c>
      <c r="G78" s="127">
        <v>1.4</v>
      </c>
      <c r="H78" s="127">
        <v>1.32</v>
      </c>
      <c r="I78" s="127">
        <v>1.28</v>
      </c>
      <c r="J78" s="127">
        <v>1.24</v>
      </c>
      <c r="K78" s="127">
        <v>1.22</v>
      </c>
      <c r="L78" s="127">
        <v>1.2</v>
      </c>
      <c r="M78" s="127">
        <v>1.18</v>
      </c>
      <c r="N78" s="127">
        <v>1.16</v>
      </c>
      <c r="O78" s="127">
        <v>1.14</v>
      </c>
      <c r="P78" s="128">
        <v>1.02</v>
      </c>
    </row>
    <row r="79" spans="1:16" ht="12.75">
      <c r="A79" s="40" t="s">
        <v>54</v>
      </c>
      <c r="B79" s="10" t="s">
        <v>55</v>
      </c>
      <c r="C79" s="204">
        <f t="shared" si="3"/>
        <v>1.0313653567446852</v>
      </c>
      <c r="D79" s="205">
        <f t="shared" si="4"/>
        <v>3.5393214515982097</v>
      </c>
      <c r="E79" s="206">
        <f t="shared" si="5"/>
        <v>3.431685414341845</v>
      </c>
      <c r="F79" s="127">
        <v>2.13</v>
      </c>
      <c r="G79" s="127">
        <v>2.09</v>
      </c>
      <c r="H79" s="127">
        <v>2.04</v>
      </c>
      <c r="I79" s="127">
        <v>1.91</v>
      </c>
      <c r="J79" s="127">
        <v>1.86</v>
      </c>
      <c r="K79" s="127">
        <v>1.79</v>
      </c>
      <c r="L79" s="127">
        <v>1.73</v>
      </c>
      <c r="M79" s="127">
        <v>1.69</v>
      </c>
      <c r="N79" s="127">
        <v>1.68</v>
      </c>
      <c r="O79" s="127">
        <v>1.6</v>
      </c>
      <c r="P79" s="128">
        <v>1.52</v>
      </c>
    </row>
    <row r="80" spans="1:16" ht="12.75">
      <c r="A80" s="40" t="s">
        <v>1761</v>
      </c>
      <c r="B80" s="10" t="s">
        <v>1751</v>
      </c>
      <c r="C80" s="204">
        <f t="shared" si="3"/>
        <v>1.1231147252942006</v>
      </c>
      <c r="D80" s="205">
        <f t="shared" si="4"/>
        <v>11.965013337371499</v>
      </c>
      <c r="E80" s="206">
        <f t="shared" si="5"/>
        <v>10.653420410134196</v>
      </c>
      <c r="F80" s="127">
        <v>1.72</v>
      </c>
      <c r="G80" s="127">
        <v>1.55</v>
      </c>
      <c r="H80" s="127">
        <v>1.36</v>
      </c>
      <c r="I80" s="127">
        <v>1.21</v>
      </c>
      <c r="J80" s="127">
        <v>1.09</v>
      </c>
      <c r="K80" s="127">
        <v>0.9775</v>
      </c>
      <c r="L80" s="127">
        <v>0.865</v>
      </c>
      <c r="M80" s="127">
        <v>0.79</v>
      </c>
      <c r="N80" s="127">
        <v>0.73</v>
      </c>
      <c r="O80" s="127">
        <v>0.67</v>
      </c>
      <c r="P80" s="128">
        <v>0.625</v>
      </c>
    </row>
    <row r="81" spans="1:16" ht="12.75">
      <c r="A81" s="49" t="s">
        <v>144</v>
      </c>
      <c r="B81" s="50" t="s">
        <v>145</v>
      </c>
      <c r="C81" s="207">
        <f t="shared" si="3"/>
        <v>0.9556049137546835</v>
      </c>
      <c r="D81" s="208">
        <f t="shared" si="4"/>
        <v>4.003668004870131</v>
      </c>
      <c r="E81" s="209">
        <f t="shared" si="5"/>
        <v>4.1896687085243745</v>
      </c>
      <c r="F81" s="129">
        <v>0.505</v>
      </c>
      <c r="G81" s="129">
        <v>0.494</v>
      </c>
      <c r="H81" s="129">
        <v>0.486</v>
      </c>
      <c r="I81" s="129">
        <v>0.465</v>
      </c>
      <c r="J81" s="129">
        <v>0.445</v>
      </c>
      <c r="K81" s="129">
        <v>0.415</v>
      </c>
      <c r="L81" s="129">
        <v>0.39</v>
      </c>
      <c r="M81" s="129">
        <v>0.3625</v>
      </c>
      <c r="N81" s="129">
        <v>0.3525</v>
      </c>
      <c r="O81" s="129">
        <v>0.3425</v>
      </c>
      <c r="P81" s="130">
        <v>0.335</v>
      </c>
    </row>
    <row r="82" spans="1:16" ht="12.75">
      <c r="A82" s="40" t="s">
        <v>119</v>
      </c>
      <c r="B82" s="10" t="s">
        <v>120</v>
      </c>
      <c r="C82" s="204">
        <f t="shared" si="3"/>
        <v>1.1715237031676755</v>
      </c>
      <c r="D82" s="205">
        <f t="shared" si="4"/>
        <v>17.169054553092657</v>
      </c>
      <c r="E82" s="206">
        <f t="shared" si="5"/>
        <v>14.655319825513867</v>
      </c>
      <c r="F82" s="127">
        <v>1.06</v>
      </c>
      <c r="G82" s="127">
        <v>0.96</v>
      </c>
      <c r="H82" s="127">
        <v>0.84</v>
      </c>
      <c r="I82" s="127">
        <v>0.72</v>
      </c>
      <c r="J82" s="127">
        <v>0.6</v>
      </c>
      <c r="K82" s="127">
        <v>0.48</v>
      </c>
      <c r="L82" s="127">
        <v>0.38</v>
      </c>
      <c r="M82" s="127">
        <v>0.335</v>
      </c>
      <c r="N82" s="127">
        <v>0.31</v>
      </c>
      <c r="O82" s="127">
        <v>0.29</v>
      </c>
      <c r="P82" s="128">
        <v>0.27</v>
      </c>
    </row>
    <row r="83" spans="1:16" ht="12.75">
      <c r="A83" s="40" t="s">
        <v>74</v>
      </c>
      <c r="B83" s="10" t="s">
        <v>75</v>
      </c>
      <c r="C83" s="204">
        <f t="shared" si="3"/>
        <v>1.3195809254454145</v>
      </c>
      <c r="D83" s="205">
        <f t="shared" si="4"/>
        <v>7.14803353550828</v>
      </c>
      <c r="E83" s="206">
        <f t="shared" si="5"/>
        <v>5.416896681115269</v>
      </c>
      <c r="F83" s="127">
        <v>0.805</v>
      </c>
      <c r="G83" s="127">
        <v>0.77</v>
      </c>
      <c r="H83" s="127">
        <v>0.715</v>
      </c>
      <c r="I83" s="127">
        <v>0.655</v>
      </c>
      <c r="J83" s="127">
        <v>0.61</v>
      </c>
      <c r="K83" s="127">
        <v>0.57</v>
      </c>
      <c r="L83" s="127">
        <v>0.53</v>
      </c>
      <c r="M83" s="127">
        <v>0.505</v>
      </c>
      <c r="N83" s="135">
        <v>0.5</v>
      </c>
      <c r="O83" s="127">
        <v>0.4925</v>
      </c>
      <c r="P83" s="128">
        <v>0.475</v>
      </c>
    </row>
    <row r="84" spans="1:16" ht="12.75">
      <c r="A84" s="40" t="s">
        <v>146</v>
      </c>
      <c r="B84" s="10" t="s">
        <v>147</v>
      </c>
      <c r="C84" s="204">
        <f t="shared" si="3"/>
        <v>1.3849091120993402</v>
      </c>
      <c r="D84" s="205">
        <f t="shared" si="4"/>
        <v>15.865965878218692</v>
      </c>
      <c r="E84" s="206">
        <f t="shared" si="5"/>
        <v>11.45632282985558</v>
      </c>
      <c r="F84" s="127">
        <v>1.42</v>
      </c>
      <c r="G84" s="127">
        <v>1.4</v>
      </c>
      <c r="H84" s="127">
        <v>1.26</v>
      </c>
      <c r="I84" s="127">
        <v>1</v>
      </c>
      <c r="J84" s="127">
        <v>0.82</v>
      </c>
      <c r="K84" s="127">
        <v>0.68</v>
      </c>
      <c r="L84" s="127">
        <v>0.62</v>
      </c>
      <c r="M84" s="127">
        <v>0.595</v>
      </c>
      <c r="N84" s="127">
        <v>0.58</v>
      </c>
      <c r="O84" s="127">
        <v>0.54</v>
      </c>
      <c r="P84" s="128">
        <v>0.48</v>
      </c>
    </row>
    <row r="85" spans="1:16" ht="12.75">
      <c r="A85" s="40" t="s">
        <v>177</v>
      </c>
      <c r="B85" s="10" t="s">
        <v>178</v>
      </c>
      <c r="C85" s="204">
        <f t="shared" si="3"/>
        <v>0.7581122645981232</v>
      </c>
      <c r="D85" s="205">
        <f t="shared" si="4"/>
        <v>11.273004664881793</v>
      </c>
      <c r="E85" s="206">
        <f t="shared" si="5"/>
        <v>14.869835499703509</v>
      </c>
      <c r="F85" s="127">
        <v>0.58</v>
      </c>
      <c r="G85" s="127">
        <v>0.52</v>
      </c>
      <c r="H85" s="127">
        <v>0.46</v>
      </c>
      <c r="I85" s="127">
        <v>0.42</v>
      </c>
      <c r="J85" s="127">
        <v>0.38</v>
      </c>
      <c r="K85" s="127">
        <v>0.34</v>
      </c>
      <c r="L85" s="127">
        <v>0.25</v>
      </c>
      <c r="M85" s="127">
        <v>0.1725</v>
      </c>
      <c r="N85" s="127">
        <v>0.165</v>
      </c>
      <c r="O85" s="127">
        <v>0.155</v>
      </c>
      <c r="P85" s="128">
        <v>0.145</v>
      </c>
    </row>
    <row r="86" spans="1:16" ht="12.75">
      <c r="A86" s="40" t="s">
        <v>190</v>
      </c>
      <c r="B86" s="10" t="s">
        <v>191</v>
      </c>
      <c r="C86" s="204">
        <f t="shared" si="3"/>
        <v>1.0304928212235154</v>
      </c>
      <c r="D86" s="205">
        <f t="shared" si="4"/>
        <v>5.291848906511043</v>
      </c>
      <c r="E86" s="206">
        <f t="shared" si="5"/>
        <v>5.135260331292724</v>
      </c>
      <c r="F86" s="127">
        <v>0.66</v>
      </c>
      <c r="G86" s="127">
        <v>0.644</v>
      </c>
      <c r="H86" s="127">
        <v>0.604</v>
      </c>
      <c r="I86" s="127">
        <v>0.566</v>
      </c>
      <c r="J86" s="127">
        <v>0.536</v>
      </c>
      <c r="K86" s="127">
        <v>0.51</v>
      </c>
      <c r="L86" s="127">
        <v>0.48532</v>
      </c>
      <c r="M86" s="127">
        <v>0.46</v>
      </c>
      <c r="N86" s="127">
        <v>0.42902</v>
      </c>
      <c r="O86" s="127">
        <v>0.41</v>
      </c>
      <c r="P86" s="128">
        <v>0.4</v>
      </c>
    </row>
    <row r="87" spans="1:16" ht="12.75">
      <c r="A87" s="30" t="s">
        <v>179</v>
      </c>
      <c r="B87" s="17" t="s">
        <v>180</v>
      </c>
      <c r="C87" s="201">
        <f t="shared" si="3"/>
        <v>1.1258029018662294</v>
      </c>
      <c r="D87" s="202">
        <f t="shared" si="4"/>
        <v>4.180926810264429</v>
      </c>
      <c r="E87" s="203">
        <f t="shared" si="5"/>
        <v>3.713728933664817</v>
      </c>
      <c r="F87" s="137">
        <v>1.08</v>
      </c>
      <c r="G87" s="125">
        <v>1.07</v>
      </c>
      <c r="H87" s="125">
        <v>1.02</v>
      </c>
      <c r="I87" s="125">
        <v>0.96</v>
      </c>
      <c r="J87" s="125">
        <v>0.92</v>
      </c>
      <c r="K87" s="125">
        <v>0.88</v>
      </c>
      <c r="L87" s="137">
        <v>0.84</v>
      </c>
      <c r="M87" s="125">
        <v>0.83</v>
      </c>
      <c r="N87" s="137">
        <v>0.8</v>
      </c>
      <c r="O87" s="125">
        <v>0.79</v>
      </c>
      <c r="P87" s="126">
        <v>0.75</v>
      </c>
    </row>
    <row r="88" spans="1:16" ht="12.75">
      <c r="A88" s="124" t="s">
        <v>632</v>
      </c>
      <c r="B88" s="10" t="s">
        <v>31</v>
      </c>
      <c r="C88" s="204">
        <f t="shared" si="3"/>
        <v>0.9218314996418202</v>
      </c>
      <c r="D88" s="205">
        <f t="shared" si="4"/>
        <v>3.777670861995719</v>
      </c>
      <c r="E88" s="206">
        <f t="shared" si="5"/>
        <v>4.098005832371254</v>
      </c>
      <c r="F88" s="127">
        <v>1.3</v>
      </c>
      <c r="G88" s="127">
        <v>1.26</v>
      </c>
      <c r="H88" s="127">
        <v>1.22</v>
      </c>
      <c r="I88" s="127">
        <v>1.18</v>
      </c>
      <c r="J88" s="127">
        <v>1.14</v>
      </c>
      <c r="K88" s="127">
        <v>1.08</v>
      </c>
      <c r="L88" s="127">
        <v>1.03</v>
      </c>
      <c r="M88" s="127">
        <v>0.99</v>
      </c>
      <c r="N88" s="127">
        <v>0.94</v>
      </c>
      <c r="O88" s="127">
        <v>0.9</v>
      </c>
      <c r="P88" s="128">
        <v>0.87</v>
      </c>
    </row>
    <row r="89" spans="1:16" ht="12.75">
      <c r="A89" s="40" t="s">
        <v>192</v>
      </c>
      <c r="B89" s="10" t="s">
        <v>193</v>
      </c>
      <c r="C89" s="204">
        <f t="shared" si="3"/>
        <v>0.7907302872865623</v>
      </c>
      <c r="D89" s="205">
        <f t="shared" si="4"/>
        <v>3.102406987876982</v>
      </c>
      <c r="E89" s="206">
        <f t="shared" si="5"/>
        <v>3.923470540787144</v>
      </c>
      <c r="F89" s="127">
        <v>0.9</v>
      </c>
      <c r="G89" s="127">
        <v>0.85</v>
      </c>
      <c r="H89" s="127">
        <v>0.825</v>
      </c>
      <c r="I89" s="127">
        <v>0.805</v>
      </c>
      <c r="J89" s="127">
        <v>0.785</v>
      </c>
      <c r="K89" s="127">
        <v>0.7725</v>
      </c>
      <c r="L89" s="127">
        <v>0.7625</v>
      </c>
      <c r="M89" s="127">
        <v>0.7375</v>
      </c>
      <c r="N89" s="127">
        <v>0.7075</v>
      </c>
      <c r="O89" s="127">
        <v>0.6525</v>
      </c>
      <c r="P89" s="128">
        <v>0.6125</v>
      </c>
    </row>
    <row r="90" spans="1:16" ht="12.75">
      <c r="A90" s="40" t="s">
        <v>121</v>
      </c>
      <c r="B90" s="10" t="s">
        <v>122</v>
      </c>
      <c r="C90" s="204">
        <f t="shared" si="3"/>
        <v>0.768138401976413</v>
      </c>
      <c r="D90" s="205">
        <f t="shared" si="4"/>
        <v>13.045577778664775</v>
      </c>
      <c r="E90" s="206">
        <f t="shared" si="5"/>
        <v>16.98336881100935</v>
      </c>
      <c r="F90" s="127">
        <v>0.96</v>
      </c>
      <c r="G90" s="127">
        <v>0.88</v>
      </c>
      <c r="H90" s="127">
        <v>0.76</v>
      </c>
      <c r="I90" s="127">
        <v>0.68</v>
      </c>
      <c r="J90" s="127">
        <v>0.6</v>
      </c>
      <c r="K90" s="127">
        <v>0.52</v>
      </c>
      <c r="L90" s="127">
        <v>0.44</v>
      </c>
      <c r="M90" s="127">
        <v>0.36</v>
      </c>
      <c r="N90" s="127">
        <v>0.28</v>
      </c>
      <c r="O90" s="127">
        <v>0.24</v>
      </c>
      <c r="P90" s="128">
        <v>0.2</v>
      </c>
    </row>
    <row r="91" spans="1:16" ht="12.75">
      <c r="A91" s="49" t="s">
        <v>56</v>
      </c>
      <c r="B91" s="50" t="s">
        <v>57</v>
      </c>
      <c r="C91" s="207">
        <f t="shared" si="3"/>
        <v>1.3659183278863858</v>
      </c>
      <c r="D91" s="208">
        <f t="shared" si="4"/>
        <v>17.78162221565904</v>
      </c>
      <c r="E91" s="209">
        <f t="shared" si="5"/>
        <v>13.018071324347936</v>
      </c>
      <c r="F91" s="129">
        <v>0.68</v>
      </c>
      <c r="G91" s="129">
        <v>0.6</v>
      </c>
      <c r="H91" s="129">
        <v>0.52</v>
      </c>
      <c r="I91" s="129">
        <v>0.44</v>
      </c>
      <c r="J91" s="129">
        <v>0.36</v>
      </c>
      <c r="K91" s="129">
        <v>0.3</v>
      </c>
      <c r="L91" s="129">
        <v>0.26</v>
      </c>
      <c r="M91" s="129">
        <v>0.24</v>
      </c>
      <c r="N91" s="129">
        <v>0.22</v>
      </c>
      <c r="O91" s="129">
        <v>0.21</v>
      </c>
      <c r="P91" s="130">
        <v>0.2</v>
      </c>
    </row>
    <row r="92" spans="1:16" ht="12.75">
      <c r="A92" s="40" t="s">
        <v>138</v>
      </c>
      <c r="B92" s="10" t="s">
        <v>139</v>
      </c>
      <c r="C92" s="204">
        <f t="shared" si="3"/>
        <v>0.9217625941126808</v>
      </c>
      <c r="D92" s="205">
        <f t="shared" si="4"/>
        <v>9.599378500789225</v>
      </c>
      <c r="E92" s="206">
        <f t="shared" si="5"/>
        <v>10.414154970163336</v>
      </c>
      <c r="F92" s="135">
        <v>1.36</v>
      </c>
      <c r="G92" s="127">
        <v>1.34</v>
      </c>
      <c r="H92" s="127">
        <v>1.245</v>
      </c>
      <c r="I92" s="127">
        <v>1.105</v>
      </c>
      <c r="J92" s="127">
        <v>0.97</v>
      </c>
      <c r="K92" s="127">
        <v>0.86</v>
      </c>
      <c r="L92" s="127">
        <v>0.78</v>
      </c>
      <c r="M92" s="127">
        <v>0.71</v>
      </c>
      <c r="N92" s="127">
        <v>0.66</v>
      </c>
      <c r="O92" s="127">
        <v>0.58</v>
      </c>
      <c r="P92" s="128">
        <v>0.505</v>
      </c>
    </row>
    <row r="93" spans="1:16" ht="12.75">
      <c r="A93" s="40" t="s">
        <v>82</v>
      </c>
      <c r="B93" s="10" t="s">
        <v>83</v>
      </c>
      <c r="C93" s="204">
        <f t="shared" si="3"/>
        <v>0.8419567037978885</v>
      </c>
      <c r="D93" s="205">
        <f t="shared" si="4"/>
        <v>5.436481112522373</v>
      </c>
      <c r="E93" s="206">
        <f t="shared" si="5"/>
        <v>6.456960420885727</v>
      </c>
      <c r="F93" s="127">
        <v>0.43</v>
      </c>
      <c r="G93" s="127">
        <v>0.41</v>
      </c>
      <c r="H93" s="127">
        <v>0.39</v>
      </c>
      <c r="I93" s="127">
        <v>0.37</v>
      </c>
      <c r="J93" s="127">
        <v>0.35</v>
      </c>
      <c r="K93" s="127">
        <v>0.33</v>
      </c>
      <c r="L93" s="127">
        <v>0.31</v>
      </c>
      <c r="M93" s="127">
        <v>0.29</v>
      </c>
      <c r="N93" s="127">
        <v>0.27</v>
      </c>
      <c r="O93" s="127">
        <v>0.25</v>
      </c>
      <c r="P93" s="128">
        <v>0.23</v>
      </c>
    </row>
    <row r="94" spans="1:16" ht="12.75">
      <c r="A94" s="40" t="s">
        <v>67</v>
      </c>
      <c r="B94" s="10" t="s">
        <v>68</v>
      </c>
      <c r="C94" s="204">
        <f t="shared" si="3"/>
        <v>1.262334416155013</v>
      </c>
      <c r="D94" s="205">
        <f t="shared" si="4"/>
        <v>4.270506415417863</v>
      </c>
      <c r="E94" s="206">
        <f t="shared" si="5"/>
        <v>3.3830230410936135</v>
      </c>
      <c r="F94" s="127">
        <v>0.53</v>
      </c>
      <c r="G94" s="127">
        <v>0.52</v>
      </c>
      <c r="H94" s="127">
        <v>0.48</v>
      </c>
      <c r="I94" s="127">
        <v>0.46</v>
      </c>
      <c r="J94" s="127">
        <v>0.44</v>
      </c>
      <c r="K94" s="127">
        <v>0.43</v>
      </c>
      <c r="L94" s="127">
        <v>0.42</v>
      </c>
      <c r="M94" s="127">
        <v>0.41</v>
      </c>
      <c r="N94" s="127">
        <v>0.4</v>
      </c>
      <c r="O94" s="127">
        <v>0.39</v>
      </c>
      <c r="P94" s="128">
        <v>0.38</v>
      </c>
    </row>
    <row r="95" spans="1:16" ht="12.75">
      <c r="A95" s="40" t="s">
        <v>14</v>
      </c>
      <c r="B95" s="10" t="s">
        <v>15</v>
      </c>
      <c r="C95" s="204">
        <f t="shared" si="3"/>
        <v>1</v>
      </c>
      <c r="D95" s="205">
        <f t="shared" si="4"/>
        <v>3.000000000000025</v>
      </c>
      <c r="E95" s="206">
        <f t="shared" si="5"/>
        <v>3.000000000000025</v>
      </c>
      <c r="F95" s="127">
        <v>0.32</v>
      </c>
      <c r="G95" s="127">
        <v>0.3106796116504854</v>
      </c>
      <c r="H95" s="127">
        <v>0.301630690922801</v>
      </c>
      <c r="I95" s="127">
        <v>0.29284533099301063</v>
      </c>
      <c r="J95" s="127">
        <v>0.2843158553330204</v>
      </c>
      <c r="K95" s="127">
        <v>0.27603481100293203</v>
      </c>
      <c r="L95" s="127">
        <v>0.2679949621387689</v>
      </c>
      <c r="M95" s="127">
        <v>0.2601892836298728</v>
      </c>
      <c r="N95" s="127">
        <v>0.2526109549804592</v>
      </c>
      <c r="O95" s="127">
        <v>0.24525335434996018</v>
      </c>
      <c r="P95" s="128">
        <v>0.23811005276695146</v>
      </c>
    </row>
    <row r="96" spans="1:16" ht="12.75">
      <c r="A96" s="40" t="s">
        <v>969</v>
      </c>
      <c r="B96" s="10" t="s">
        <v>970</v>
      </c>
      <c r="C96" s="204">
        <f t="shared" si="3"/>
        <v>0.7679362808871572</v>
      </c>
      <c r="D96" s="205">
        <f t="shared" si="4"/>
        <v>2.8080976508138678</v>
      </c>
      <c r="E96" s="206">
        <f t="shared" si="5"/>
        <v>3.6566805354863785</v>
      </c>
      <c r="F96" s="135">
        <v>1.16</v>
      </c>
      <c r="G96" s="127">
        <v>1.16</v>
      </c>
      <c r="H96" s="127">
        <v>1.12</v>
      </c>
      <c r="I96" s="127">
        <v>1.08</v>
      </c>
      <c r="J96" s="135">
        <v>1.04</v>
      </c>
      <c r="K96" s="127">
        <v>1.01</v>
      </c>
      <c r="L96" s="127">
        <v>1</v>
      </c>
      <c r="M96" s="127">
        <v>0.93</v>
      </c>
      <c r="N96" s="127">
        <v>0.89</v>
      </c>
      <c r="O96" s="127">
        <v>0.84</v>
      </c>
      <c r="P96" s="128">
        <v>0.81</v>
      </c>
    </row>
    <row r="97" spans="1:16" ht="12.75">
      <c r="A97" s="30" t="s">
        <v>40</v>
      </c>
      <c r="B97" s="17" t="s">
        <v>41</v>
      </c>
      <c r="C97" s="201">
        <f t="shared" si="3"/>
        <v>0.768632450318574</v>
      </c>
      <c r="D97" s="202">
        <f t="shared" si="4"/>
        <v>3.356702457817895</v>
      </c>
      <c r="E97" s="203">
        <f t="shared" si="5"/>
        <v>4.367109997016971</v>
      </c>
      <c r="F97" s="125">
        <v>1.84</v>
      </c>
      <c r="G97" s="125">
        <v>1.8</v>
      </c>
      <c r="H97" s="125">
        <v>1.76</v>
      </c>
      <c r="I97" s="125">
        <v>1.72</v>
      </c>
      <c r="J97" s="125">
        <v>1.68</v>
      </c>
      <c r="K97" s="125">
        <v>1.56</v>
      </c>
      <c r="L97" s="125">
        <v>1.44</v>
      </c>
      <c r="M97" s="125">
        <v>1.36</v>
      </c>
      <c r="N97" s="125">
        <v>1.28</v>
      </c>
      <c r="O97" s="125">
        <v>1.24</v>
      </c>
      <c r="P97" s="126">
        <v>1.2</v>
      </c>
    </row>
    <row r="98" spans="1:16" ht="12.75">
      <c r="A98" s="40" t="s">
        <v>140</v>
      </c>
      <c r="B98" s="10" t="s">
        <v>141</v>
      </c>
      <c r="C98" s="204">
        <f t="shared" si="3"/>
        <v>1.0689023887084852</v>
      </c>
      <c r="D98" s="205">
        <f t="shared" si="4"/>
        <v>10.756634324829006</v>
      </c>
      <c r="E98" s="206">
        <f t="shared" si="5"/>
        <v>10.063252209423768</v>
      </c>
      <c r="F98" s="127">
        <v>0.6</v>
      </c>
      <c r="G98" s="127">
        <v>0.56</v>
      </c>
      <c r="H98" s="127">
        <v>0.52</v>
      </c>
      <c r="I98" s="127">
        <v>0.44</v>
      </c>
      <c r="J98" s="127">
        <v>0.4</v>
      </c>
      <c r="K98" s="127">
        <v>0.36</v>
      </c>
      <c r="L98" s="127">
        <v>0.3</v>
      </c>
      <c r="M98" s="127">
        <v>0.28</v>
      </c>
      <c r="N98" s="127">
        <v>0.27</v>
      </c>
      <c r="O98" s="127">
        <v>0.26</v>
      </c>
      <c r="P98" s="128">
        <v>0.23</v>
      </c>
    </row>
    <row r="99" spans="1:16" ht="12.75">
      <c r="A99" s="40" t="s">
        <v>88</v>
      </c>
      <c r="B99" s="10" t="s">
        <v>89</v>
      </c>
      <c r="C99" s="204">
        <f t="shared" si="3"/>
        <v>0.8994359490559529</v>
      </c>
      <c r="D99" s="205">
        <f t="shared" si="4"/>
        <v>3.18222502921941</v>
      </c>
      <c r="E99" s="206">
        <f t="shared" si="5"/>
        <v>3.538022949337827</v>
      </c>
      <c r="F99" s="127">
        <v>1.345</v>
      </c>
      <c r="G99" s="127">
        <v>1.31</v>
      </c>
      <c r="H99" s="127">
        <v>1.27</v>
      </c>
      <c r="I99" s="127">
        <v>1.23</v>
      </c>
      <c r="J99" s="127">
        <v>1.19</v>
      </c>
      <c r="K99" s="127">
        <v>1.15</v>
      </c>
      <c r="L99" s="127">
        <v>1.11</v>
      </c>
      <c r="M99" s="127">
        <v>1.07</v>
      </c>
      <c r="N99" s="127">
        <v>1.03</v>
      </c>
      <c r="O99" s="127">
        <v>0.9825</v>
      </c>
      <c r="P99" s="128">
        <v>0.95</v>
      </c>
    </row>
    <row r="100" spans="1:16" ht="12.75">
      <c r="A100" s="40" t="s">
        <v>69</v>
      </c>
      <c r="B100" s="10" t="s">
        <v>70</v>
      </c>
      <c r="C100" s="204">
        <f t="shared" si="3"/>
        <v>1.6375303546402655</v>
      </c>
      <c r="D100" s="205">
        <f t="shared" si="4"/>
        <v>17.682479295462585</v>
      </c>
      <c r="E100" s="206">
        <f t="shared" si="5"/>
        <v>10.798260469099574</v>
      </c>
      <c r="F100" s="127">
        <v>2.37</v>
      </c>
      <c r="G100" s="127">
        <v>2.33</v>
      </c>
      <c r="H100" s="127">
        <v>2.23</v>
      </c>
      <c r="I100" s="127">
        <v>1.94</v>
      </c>
      <c r="J100" s="127">
        <v>1.1</v>
      </c>
      <c r="K100" s="127">
        <v>1.05</v>
      </c>
      <c r="L100" s="127">
        <v>1.01</v>
      </c>
      <c r="M100" s="127">
        <v>0.97</v>
      </c>
      <c r="N100" s="127">
        <v>0.93</v>
      </c>
      <c r="O100" s="127">
        <v>0.89</v>
      </c>
      <c r="P100" s="128">
        <v>0.85</v>
      </c>
    </row>
    <row r="101" spans="1:16" ht="12.75">
      <c r="A101" s="49" t="s">
        <v>46</v>
      </c>
      <c r="B101" s="50" t="s">
        <v>47</v>
      </c>
      <c r="C101" s="207">
        <f t="shared" si="3"/>
        <v>1.625432550528202</v>
      </c>
      <c r="D101" s="208">
        <f t="shared" si="4"/>
        <v>17.790446792233404</v>
      </c>
      <c r="E101" s="209">
        <f t="shared" si="5"/>
        <v>10.945053848252396</v>
      </c>
      <c r="F101" s="129">
        <v>1.78</v>
      </c>
      <c r="G101" s="129">
        <v>1.55</v>
      </c>
      <c r="H101" s="129">
        <v>1.34</v>
      </c>
      <c r="I101" s="129">
        <v>1.11</v>
      </c>
      <c r="J101" s="129">
        <v>0.92</v>
      </c>
      <c r="K101" s="129">
        <v>0.785</v>
      </c>
      <c r="L101" s="129">
        <v>0.735</v>
      </c>
      <c r="M101" s="129">
        <v>0.715</v>
      </c>
      <c r="N101" s="129">
        <v>0.695</v>
      </c>
      <c r="O101" s="129">
        <v>0.67</v>
      </c>
      <c r="P101" s="130">
        <v>0.63</v>
      </c>
    </row>
    <row r="102" spans="1:16" ht="12.75">
      <c r="A102" s="30" t="s">
        <v>90</v>
      </c>
      <c r="B102" s="17" t="s">
        <v>91</v>
      </c>
      <c r="C102" s="210">
        <f t="shared" si="3"/>
        <v>1.4808402654865949</v>
      </c>
      <c r="D102" s="202">
        <f t="shared" si="4"/>
        <v>21.191932892999965</v>
      </c>
      <c r="E102" s="203">
        <f t="shared" si="5"/>
        <v>14.310748692423235</v>
      </c>
      <c r="F102" s="125">
        <v>0.5</v>
      </c>
      <c r="G102" s="125">
        <v>0.415</v>
      </c>
      <c r="H102" s="125">
        <v>0.345</v>
      </c>
      <c r="I102" s="125">
        <v>0.285</v>
      </c>
      <c r="J102" s="125">
        <v>0.235</v>
      </c>
      <c r="K102" s="125">
        <v>0.19125</v>
      </c>
      <c r="L102" s="125">
        <v>0.16125</v>
      </c>
      <c r="M102" s="125">
        <v>0.14625</v>
      </c>
      <c r="N102" s="125">
        <v>0.14125</v>
      </c>
      <c r="O102" s="125">
        <v>0.13625</v>
      </c>
      <c r="P102" s="126">
        <v>0.13125</v>
      </c>
    </row>
    <row r="103" spans="1:16" ht="12.75">
      <c r="A103" s="40" t="s">
        <v>105</v>
      </c>
      <c r="B103" s="10" t="s">
        <v>106</v>
      </c>
      <c r="C103" s="211">
        <f t="shared" si="3"/>
        <v>0.9428396610445204</v>
      </c>
      <c r="D103" s="205">
        <f t="shared" si="4"/>
        <v>17.05830855687138</v>
      </c>
      <c r="E103" s="206">
        <f t="shared" si="5"/>
        <v>18.092480897519113</v>
      </c>
      <c r="F103" s="127">
        <v>1.055</v>
      </c>
      <c r="G103" s="127">
        <v>0.9325</v>
      </c>
      <c r="H103" s="127">
        <v>0.8275</v>
      </c>
      <c r="I103" s="127">
        <v>0.6525</v>
      </c>
      <c r="J103" s="127">
        <v>0.58</v>
      </c>
      <c r="K103" s="127">
        <v>0.48</v>
      </c>
      <c r="L103" s="127">
        <v>0.345</v>
      </c>
      <c r="M103" s="127">
        <v>0.295</v>
      </c>
      <c r="N103" s="127">
        <v>0.27</v>
      </c>
      <c r="O103" s="127">
        <v>0.23</v>
      </c>
      <c r="P103" s="128">
        <v>0.2</v>
      </c>
    </row>
    <row r="104" spans="1:16" ht="12.75">
      <c r="A104" s="40" t="s">
        <v>36</v>
      </c>
      <c r="B104" s="10" t="s">
        <v>37</v>
      </c>
      <c r="C104" s="211">
        <f>D104/E104</f>
        <v>0.5418091109309374</v>
      </c>
      <c r="D104" s="205">
        <f>((F104/K104)^(1/5)-1)*100</f>
        <v>2.221648634184459</v>
      </c>
      <c r="E104" s="206">
        <f>((F104/P104)^(1/10)-1)*100</f>
        <v>4.100426865039641</v>
      </c>
      <c r="F104" s="135">
        <v>1.73</v>
      </c>
      <c r="G104" s="127">
        <v>1.72</v>
      </c>
      <c r="H104" s="140">
        <v>1.68</v>
      </c>
      <c r="I104" s="127">
        <v>1.64</v>
      </c>
      <c r="J104" s="127">
        <v>1.6</v>
      </c>
      <c r="K104" s="127">
        <v>1.55</v>
      </c>
      <c r="L104" s="127">
        <v>1.47</v>
      </c>
      <c r="M104" s="127">
        <v>1.39</v>
      </c>
      <c r="N104" s="127">
        <v>1.31</v>
      </c>
      <c r="O104" s="127">
        <v>1.23</v>
      </c>
      <c r="P104" s="128">
        <v>1.1575</v>
      </c>
    </row>
    <row r="105" spans="1:16" ht="12.75">
      <c r="A105" s="40" t="s">
        <v>59</v>
      </c>
      <c r="B105" s="10" t="s">
        <v>60</v>
      </c>
      <c r="C105" s="211">
        <f>D105/E105</f>
        <v>0.9262917525735472</v>
      </c>
      <c r="D105" s="205">
        <f>((F105/K105)^(1/5)-1)*100</f>
        <v>2.7437943119875463</v>
      </c>
      <c r="E105" s="206">
        <f>((F105/P105)^(1/10)-1)*100</f>
        <v>2.9621275417430537</v>
      </c>
      <c r="F105" s="127">
        <v>1.58</v>
      </c>
      <c r="G105" s="127">
        <v>1.54</v>
      </c>
      <c r="H105" s="127">
        <v>1.5</v>
      </c>
      <c r="I105" s="127">
        <v>1.46</v>
      </c>
      <c r="J105" s="127">
        <v>1.42</v>
      </c>
      <c r="K105" s="127">
        <v>1.38</v>
      </c>
      <c r="L105" s="127">
        <v>1.34</v>
      </c>
      <c r="M105" s="127">
        <v>1.3</v>
      </c>
      <c r="N105" s="127">
        <v>1.26</v>
      </c>
      <c r="O105" s="127">
        <v>1.22</v>
      </c>
      <c r="P105" s="128">
        <v>1.18</v>
      </c>
    </row>
    <row r="106" spans="1:16" ht="12.75">
      <c r="A106" s="40" t="s">
        <v>194</v>
      </c>
      <c r="B106" s="10" t="s">
        <v>195</v>
      </c>
      <c r="C106" s="211">
        <f>D106/E106</f>
        <v>1.3710246946541558</v>
      </c>
      <c r="D106" s="205">
        <f>((F106/K106)^(1/5)-1)*100</f>
        <v>22.52980426967266</v>
      </c>
      <c r="E106" s="206">
        <f>((F106/P106)^(1/10)-1)*100</f>
        <v>16.432821638822382</v>
      </c>
      <c r="F106" s="127">
        <v>0.58</v>
      </c>
      <c r="G106" s="127">
        <v>0.5</v>
      </c>
      <c r="H106" s="127">
        <v>0.4</v>
      </c>
      <c r="I106" s="127">
        <v>0.34</v>
      </c>
      <c r="J106" s="127">
        <v>0.25</v>
      </c>
      <c r="K106" s="127">
        <v>0.21</v>
      </c>
      <c r="L106" s="127">
        <v>0.18</v>
      </c>
      <c r="M106" s="127">
        <v>0.16667</v>
      </c>
      <c r="N106" s="127">
        <v>0.15333</v>
      </c>
      <c r="O106" s="127">
        <v>0.14</v>
      </c>
      <c r="P106" s="128">
        <v>0.12667</v>
      </c>
    </row>
    <row r="107" spans="1:16" ht="12.75">
      <c r="A107" s="49" t="s">
        <v>123</v>
      </c>
      <c r="B107" s="50" t="s">
        <v>130</v>
      </c>
      <c r="C107" s="207">
        <f>D107/E107</f>
        <v>1.302739293996184</v>
      </c>
      <c r="D107" s="208">
        <f>((F107/K107)^(1/5)-1)*100</f>
        <v>2.3924085707801135</v>
      </c>
      <c r="E107" s="209">
        <f>((F107/P107)^(1/10)-1)*100</f>
        <v>1.8364446223475328</v>
      </c>
      <c r="F107" s="129">
        <v>1.4575</v>
      </c>
      <c r="G107" s="129">
        <v>1.4075</v>
      </c>
      <c r="H107" s="129">
        <v>1.365</v>
      </c>
      <c r="I107" s="129">
        <v>1.345</v>
      </c>
      <c r="J107" s="129">
        <v>1.3225</v>
      </c>
      <c r="K107" s="129">
        <v>1.295</v>
      </c>
      <c r="L107" s="129">
        <v>1.2775</v>
      </c>
      <c r="M107" s="129">
        <v>1.2675</v>
      </c>
      <c r="N107" s="129">
        <v>1.255</v>
      </c>
      <c r="O107" s="129">
        <v>1.235</v>
      </c>
      <c r="P107" s="130">
        <v>1.215</v>
      </c>
    </row>
    <row r="108" spans="1:16" ht="12.75">
      <c r="A108" s="92" t="s">
        <v>311</v>
      </c>
      <c r="B108" s="50"/>
      <c r="C108" s="207">
        <f>D108/E108</f>
        <v>1.1910050337677534</v>
      </c>
      <c r="D108" s="208">
        <f>((F108/K108)^(1/5)-1)*100</f>
        <v>8.893872809440095</v>
      </c>
      <c r="E108" s="209">
        <f>((F108/P108)^(1/10)-1)*100</f>
        <v>7.467535868680808</v>
      </c>
      <c r="F108" s="129">
        <f aca="true" t="shared" si="6" ref="F108:P108">AVERAGE(F7:F107)</f>
        <v>1.1921594059405938</v>
      </c>
      <c r="G108" s="129">
        <f t="shared" si="6"/>
        <v>1.124173560511391</v>
      </c>
      <c r="H108" s="129">
        <f t="shared" si="6"/>
        <v>1.008806891593295</v>
      </c>
      <c r="I108" s="129">
        <f t="shared" si="6"/>
        <v>0.9199159553563667</v>
      </c>
      <c r="J108" s="129">
        <f t="shared" si="6"/>
        <v>0.8438682884686435</v>
      </c>
      <c r="K108" s="129">
        <f t="shared" si="6"/>
        <v>0.7786048610990385</v>
      </c>
      <c r="L108" s="129">
        <f t="shared" si="6"/>
        <v>0.7156541909122652</v>
      </c>
      <c r="M108" s="129">
        <f t="shared" si="6"/>
        <v>0.6724291287488104</v>
      </c>
      <c r="N108" s="129">
        <f t="shared" si="6"/>
        <v>0.6439667753958462</v>
      </c>
      <c r="O108" s="129">
        <f t="shared" si="6"/>
        <v>0.6135608625183165</v>
      </c>
      <c r="P108" s="130">
        <f t="shared" si="6"/>
        <v>0.5801782175521484</v>
      </c>
    </row>
    <row r="110" spans="3:6" ht="12.75">
      <c r="C110" s="175"/>
      <c r="D110" s="142" t="s">
        <v>901</v>
      </c>
      <c r="E110" s="147"/>
      <c r="F110" s="134" t="s">
        <v>899</v>
      </c>
    </row>
    <row r="111" spans="1:16" ht="12.75">
      <c r="A111" s="144" t="s">
        <v>1707</v>
      </c>
      <c r="B111" s="99" t="s">
        <v>1708</v>
      </c>
      <c r="C111" s="145" t="s">
        <v>1725</v>
      </c>
      <c r="D111" s="148" t="s">
        <v>428</v>
      </c>
      <c r="E111" s="148" t="s">
        <v>427</v>
      </c>
      <c r="F111" s="143">
        <v>2009</v>
      </c>
      <c r="G111" s="143">
        <v>2008</v>
      </c>
      <c r="H111" s="143">
        <v>2007</v>
      </c>
      <c r="I111" s="143">
        <v>2006</v>
      </c>
      <c r="J111" s="143">
        <v>2005</v>
      </c>
      <c r="K111" s="143">
        <v>2004</v>
      </c>
      <c r="L111" s="143">
        <v>2003</v>
      </c>
      <c r="M111" s="143">
        <v>2002</v>
      </c>
      <c r="N111" s="143">
        <v>2001</v>
      </c>
      <c r="O111" s="143">
        <v>2000</v>
      </c>
      <c r="P111" s="146">
        <v>1999</v>
      </c>
    </row>
    <row r="112" spans="1:16" ht="12.75">
      <c r="A112" s="30" t="s">
        <v>1625</v>
      </c>
      <c r="B112" s="17" t="s">
        <v>1632</v>
      </c>
      <c r="C112" s="201">
        <f>D112/E112</f>
        <v>1.0850726507026445</v>
      </c>
      <c r="D112" s="202">
        <f>((F112/K112)^(1/5)-1)*100</f>
        <v>9.09344785321553</v>
      </c>
      <c r="E112" s="203">
        <f>((F112/P112)^(1/10)-1)*100</f>
        <v>8.380496778097779</v>
      </c>
      <c r="F112" s="125">
        <v>0.59</v>
      </c>
      <c r="G112" s="125">
        <v>0.58</v>
      </c>
      <c r="H112" s="137">
        <v>0.56</v>
      </c>
      <c r="I112" s="125">
        <v>0.53454</v>
      </c>
      <c r="J112" s="125">
        <v>0.44545</v>
      </c>
      <c r="K112" s="125">
        <v>0.38182</v>
      </c>
      <c r="L112" s="125">
        <v>0.33637</v>
      </c>
      <c r="M112" s="137">
        <v>0.32728</v>
      </c>
      <c r="N112" s="125">
        <v>0.32338</v>
      </c>
      <c r="O112" s="125">
        <v>0.30426</v>
      </c>
      <c r="P112" s="200">
        <v>0.26384</v>
      </c>
    </row>
    <row r="113" spans="1:16" ht="12.75">
      <c r="A113" s="40" t="s">
        <v>1669</v>
      </c>
      <c r="B113" s="10" t="s">
        <v>1670</v>
      </c>
      <c r="C113" s="204">
        <f>D113/E113</f>
        <v>0.915111639633781</v>
      </c>
      <c r="D113" s="205">
        <f>((F113/K113)^(1/5)-1)*100</f>
        <v>4.4286844887836185</v>
      </c>
      <c r="E113" s="206">
        <f>((F113/P113)^(1/10)-1)*100</f>
        <v>4.839501867286855</v>
      </c>
      <c r="F113" s="127">
        <v>0.77</v>
      </c>
      <c r="G113" s="127">
        <v>0.74</v>
      </c>
      <c r="H113" s="127">
        <v>0.7</v>
      </c>
      <c r="I113" s="127">
        <v>0.66</v>
      </c>
      <c r="J113" s="135">
        <v>0.64</v>
      </c>
      <c r="K113" s="127">
        <v>0.62</v>
      </c>
      <c r="L113" s="127">
        <v>0.58</v>
      </c>
      <c r="M113" s="127">
        <v>0.54</v>
      </c>
      <c r="N113" s="135">
        <v>0.52</v>
      </c>
      <c r="O113" s="127">
        <v>0.5</v>
      </c>
      <c r="P113" s="136">
        <v>0.48</v>
      </c>
    </row>
    <row r="114" spans="1:16" ht="12.75">
      <c r="A114" s="40" t="s">
        <v>747</v>
      </c>
      <c r="B114" s="10" t="s">
        <v>748</v>
      </c>
      <c r="C114" s="204">
        <f>D114/E114</f>
        <v>0.6758656620491402</v>
      </c>
      <c r="D114" s="205">
        <f>((F114/K114)^(1/5)-1)*100</f>
        <v>7.528000640556964</v>
      </c>
      <c r="E114" s="206">
        <f>((F114/P114)^(1/10)-1)*100</f>
        <v>11.138309080140285</v>
      </c>
      <c r="F114" s="127">
        <v>1.15</v>
      </c>
      <c r="G114" s="127">
        <v>1.09</v>
      </c>
      <c r="H114" s="127">
        <v>1.04</v>
      </c>
      <c r="I114" s="127">
        <v>0.96</v>
      </c>
      <c r="J114" s="127">
        <v>0.88</v>
      </c>
      <c r="K114" s="127">
        <v>0.8</v>
      </c>
      <c r="L114" s="127">
        <v>0.74</v>
      </c>
      <c r="M114" s="127">
        <v>0.68</v>
      </c>
      <c r="N114" s="127">
        <v>0.56</v>
      </c>
      <c r="O114" s="127">
        <v>0.48</v>
      </c>
      <c r="P114" s="128">
        <v>0.4</v>
      </c>
    </row>
    <row r="115" spans="1:16" ht="12.75">
      <c r="A115" s="40" t="s">
        <v>498</v>
      </c>
      <c r="B115" s="10" t="s">
        <v>499</v>
      </c>
      <c r="C115" s="204">
        <f>D115/E115</f>
        <v>1.179563240377904</v>
      </c>
      <c r="D115" s="205">
        <f aca="true" t="shared" si="7" ref="D115:D210">((F115/K115)^(1/5)-1)*100</f>
        <v>11.318879645586332</v>
      </c>
      <c r="E115" s="206">
        <f>((F115/P115)^(1/10)-1)*100</f>
        <v>9.595822638521723</v>
      </c>
      <c r="F115" s="140">
        <v>0.5</v>
      </c>
      <c r="G115" s="140">
        <v>0.48</v>
      </c>
      <c r="H115" s="140">
        <v>0.42</v>
      </c>
      <c r="I115" s="140">
        <v>0.345</v>
      </c>
      <c r="J115" s="140">
        <v>0.31</v>
      </c>
      <c r="K115" s="140">
        <v>0.2925</v>
      </c>
      <c r="L115" s="140">
        <v>0.2825</v>
      </c>
      <c r="M115" s="140">
        <v>0.27</v>
      </c>
      <c r="N115" s="135">
        <v>0.26</v>
      </c>
      <c r="O115" s="127">
        <v>0.23</v>
      </c>
      <c r="P115" s="136">
        <v>0.2</v>
      </c>
    </row>
    <row r="116" spans="1:16" ht="12.75">
      <c r="A116" s="49" t="s">
        <v>1144</v>
      </c>
      <c r="B116" s="50" t="s">
        <v>1145</v>
      </c>
      <c r="C116" s="207" t="s">
        <v>185</v>
      </c>
      <c r="D116" s="208">
        <f t="shared" si="7"/>
        <v>25.92746769380385</v>
      </c>
      <c r="E116" s="209" t="s">
        <v>185</v>
      </c>
      <c r="F116" s="176">
        <v>0.38</v>
      </c>
      <c r="G116" s="139">
        <v>0.36</v>
      </c>
      <c r="H116" s="176">
        <v>0.32</v>
      </c>
      <c r="I116" s="176">
        <v>0.24</v>
      </c>
      <c r="J116" s="176">
        <v>0.18</v>
      </c>
      <c r="K116" s="139">
        <v>0.12</v>
      </c>
      <c r="L116" s="176">
        <v>0.09</v>
      </c>
      <c r="M116" s="139">
        <v>0.08</v>
      </c>
      <c r="N116" s="176">
        <v>0.02</v>
      </c>
      <c r="O116" s="139">
        <v>0</v>
      </c>
      <c r="P116" s="130">
        <v>0</v>
      </c>
    </row>
    <row r="117" spans="1:16" ht="12.75">
      <c r="A117" s="40" t="s">
        <v>1683</v>
      </c>
      <c r="B117" s="10" t="s">
        <v>1684</v>
      </c>
      <c r="C117" s="204">
        <f aca="true" t="shared" si="8" ref="C117:C137">D117/E117</f>
        <v>1.0637060575227353</v>
      </c>
      <c r="D117" s="205">
        <f t="shared" si="7"/>
        <v>22.220966555524214</v>
      </c>
      <c r="E117" s="206">
        <f aca="true" t="shared" si="9" ref="E117:E137">((F117/P117)^(1/10)-1)*100</f>
        <v>20.89013820911636</v>
      </c>
      <c r="F117" s="135">
        <v>0.6</v>
      </c>
      <c r="G117" s="140">
        <v>0.56</v>
      </c>
      <c r="H117" s="140">
        <v>0.5</v>
      </c>
      <c r="I117" s="140">
        <v>0.42</v>
      </c>
      <c r="J117" s="140">
        <v>0.35</v>
      </c>
      <c r="K117" s="140">
        <v>0.22</v>
      </c>
      <c r="L117" s="140">
        <v>0.125</v>
      </c>
      <c r="M117" s="135">
        <v>0.12</v>
      </c>
      <c r="N117" s="140">
        <v>0.11</v>
      </c>
      <c r="O117" s="135">
        <v>0.1</v>
      </c>
      <c r="P117" s="128">
        <v>0.09</v>
      </c>
    </row>
    <row r="118" spans="1:16" ht="12.75">
      <c r="A118" s="40" t="s">
        <v>1685</v>
      </c>
      <c r="B118" s="10" t="s">
        <v>1686</v>
      </c>
      <c r="C118" s="204">
        <f t="shared" si="8"/>
        <v>1.05333111195157</v>
      </c>
      <c r="D118" s="205">
        <f t="shared" si="7"/>
        <v>8.397950055847536</v>
      </c>
      <c r="E118" s="206">
        <f t="shared" si="9"/>
        <v>7.9727542085870295</v>
      </c>
      <c r="F118" s="140">
        <v>0.55</v>
      </c>
      <c r="G118" s="140">
        <v>0.51</v>
      </c>
      <c r="H118" s="140">
        <v>0.48</v>
      </c>
      <c r="I118" s="140">
        <v>0.4438</v>
      </c>
      <c r="J118" s="140">
        <v>0.3994</v>
      </c>
      <c r="K118" s="140">
        <v>0.3675</v>
      </c>
      <c r="L118" s="140">
        <v>0.342</v>
      </c>
      <c r="M118" s="140">
        <v>0.3225</v>
      </c>
      <c r="N118" s="140">
        <v>0.3027</v>
      </c>
      <c r="O118" s="140">
        <v>0.2818</v>
      </c>
      <c r="P118" s="215">
        <v>0.2554</v>
      </c>
    </row>
    <row r="119" spans="1:16" ht="12.75">
      <c r="A119" s="40" t="s">
        <v>1687</v>
      </c>
      <c r="B119" s="10" t="s">
        <v>1688</v>
      </c>
      <c r="C119" s="204">
        <f t="shared" si="8"/>
        <v>0.5255819034539537</v>
      </c>
      <c r="D119" s="205">
        <f t="shared" si="7"/>
        <v>4.3400584349297056</v>
      </c>
      <c r="E119" s="206">
        <f t="shared" si="9"/>
        <v>8.257625322348904</v>
      </c>
      <c r="F119" s="140">
        <v>0.9496699029126212</v>
      </c>
      <c r="G119" s="140">
        <v>0.9331747572815534</v>
      </c>
      <c r="H119" s="140">
        <v>0.8851165048543689</v>
      </c>
      <c r="I119" s="140">
        <v>0.8593300970873786</v>
      </c>
      <c r="J119" s="140">
        <v>0.8170679611650485</v>
      </c>
      <c r="K119" s="140">
        <v>0.7679223300970874</v>
      </c>
      <c r="L119" s="140">
        <v>0.7001456310679611</v>
      </c>
      <c r="M119" s="140">
        <v>0.6332815533980583</v>
      </c>
      <c r="N119" s="140">
        <v>0.5539417475728154</v>
      </c>
      <c r="O119" s="140">
        <v>0.48616504854368936</v>
      </c>
      <c r="P119" s="215">
        <v>0.42952427184466013</v>
      </c>
    </row>
    <row r="120" spans="1:16" ht="12.75">
      <c r="A120" s="40" t="s">
        <v>1554</v>
      </c>
      <c r="B120" s="10" t="s">
        <v>1555</v>
      </c>
      <c r="C120" s="204">
        <f t="shared" si="8"/>
        <v>1.2545213549448466</v>
      </c>
      <c r="D120" s="205">
        <f t="shared" si="7"/>
        <v>5.481290926937432</v>
      </c>
      <c r="E120" s="206">
        <f t="shared" si="9"/>
        <v>4.36922887389064</v>
      </c>
      <c r="F120" s="140">
        <v>0.7225</v>
      </c>
      <c r="G120" s="140">
        <v>0.7072</v>
      </c>
      <c r="H120" s="140">
        <v>0.664</v>
      </c>
      <c r="I120" s="140">
        <v>0.6134</v>
      </c>
      <c r="J120" s="140">
        <v>0.5805</v>
      </c>
      <c r="K120" s="140">
        <v>0.5533</v>
      </c>
      <c r="L120" s="140">
        <v>0.53268</v>
      </c>
      <c r="M120" s="140">
        <v>0.51556</v>
      </c>
      <c r="N120" s="140">
        <v>0.49334</v>
      </c>
      <c r="O120" s="140">
        <v>0.48666</v>
      </c>
      <c r="P120" s="215">
        <v>0.47109999999999996</v>
      </c>
    </row>
    <row r="121" spans="1:16" ht="12.75">
      <c r="A121" s="40" t="s">
        <v>1588</v>
      </c>
      <c r="B121" s="10" t="s">
        <v>1589</v>
      </c>
      <c r="C121" s="204">
        <f t="shared" si="8"/>
        <v>1.051765065595973</v>
      </c>
      <c r="D121" s="205">
        <f t="shared" si="7"/>
        <v>12.535507187104278</v>
      </c>
      <c r="E121" s="206">
        <f t="shared" si="9"/>
        <v>11.918543025576867</v>
      </c>
      <c r="F121" s="140">
        <v>0.74</v>
      </c>
      <c r="G121" s="140">
        <v>0.66</v>
      </c>
      <c r="H121" s="140">
        <v>0.58</v>
      </c>
      <c r="I121" s="140">
        <v>0.5</v>
      </c>
      <c r="J121" s="140">
        <v>0.45</v>
      </c>
      <c r="K121" s="140">
        <v>0.41</v>
      </c>
      <c r="L121" s="140">
        <v>0.37</v>
      </c>
      <c r="M121" s="140">
        <v>0.33</v>
      </c>
      <c r="N121" s="140">
        <v>0.31</v>
      </c>
      <c r="O121" s="140">
        <v>0.27</v>
      </c>
      <c r="P121" s="215">
        <v>0.24</v>
      </c>
    </row>
    <row r="122" spans="1:16" ht="12.75">
      <c r="A122" s="30" t="s">
        <v>688</v>
      </c>
      <c r="B122" s="17" t="s">
        <v>689</v>
      </c>
      <c r="C122" s="201">
        <f t="shared" si="8"/>
        <v>0.8855289853032264</v>
      </c>
      <c r="D122" s="202">
        <f t="shared" si="7"/>
        <v>1.5818125795518556</v>
      </c>
      <c r="E122" s="203">
        <f t="shared" si="9"/>
        <v>1.7862911387482194</v>
      </c>
      <c r="F122" s="216">
        <v>1.325</v>
      </c>
      <c r="G122" s="216">
        <v>1.305</v>
      </c>
      <c r="H122" s="216">
        <v>1.285</v>
      </c>
      <c r="I122" s="216">
        <v>1.265</v>
      </c>
      <c r="J122" s="216">
        <v>1.245</v>
      </c>
      <c r="K122" s="216">
        <v>1.225</v>
      </c>
      <c r="L122" s="216">
        <v>1.205</v>
      </c>
      <c r="M122" s="216">
        <v>1.185</v>
      </c>
      <c r="N122" s="216">
        <v>1.165</v>
      </c>
      <c r="O122" s="216">
        <v>1.145</v>
      </c>
      <c r="P122" s="217">
        <v>1.11</v>
      </c>
    </row>
    <row r="123" spans="1:16" ht="12.75">
      <c r="A123" s="40" t="s">
        <v>1689</v>
      </c>
      <c r="B123" s="10" t="s">
        <v>1690</v>
      </c>
      <c r="C123" s="204">
        <f t="shared" si="8"/>
        <v>0.9553153334296196</v>
      </c>
      <c r="D123" s="205">
        <f t="shared" si="7"/>
        <v>8.447177119769854</v>
      </c>
      <c r="E123" s="206">
        <f t="shared" si="9"/>
        <v>8.842291989017026</v>
      </c>
      <c r="F123" s="140">
        <v>0.84</v>
      </c>
      <c r="G123" s="140">
        <v>0.8</v>
      </c>
      <c r="H123" s="140">
        <v>0.74</v>
      </c>
      <c r="I123" s="140">
        <v>0.7</v>
      </c>
      <c r="J123" s="140">
        <v>0.66</v>
      </c>
      <c r="K123" s="140">
        <v>0.56</v>
      </c>
      <c r="L123" s="140">
        <v>0.42</v>
      </c>
      <c r="M123" s="140">
        <v>0.4</v>
      </c>
      <c r="N123" s="140">
        <v>0.38</v>
      </c>
      <c r="O123" s="140">
        <v>0.37</v>
      </c>
      <c r="P123" s="215">
        <v>0.36</v>
      </c>
    </row>
    <row r="124" spans="1:16" ht="12.75">
      <c r="A124" s="40" t="s">
        <v>1691</v>
      </c>
      <c r="B124" s="10" t="s">
        <v>1692</v>
      </c>
      <c r="C124" s="204">
        <f t="shared" si="8"/>
        <v>1.1016675662694804</v>
      </c>
      <c r="D124" s="205">
        <f t="shared" si="7"/>
        <v>10.837067695276769</v>
      </c>
      <c r="E124" s="206">
        <f t="shared" si="9"/>
        <v>9.836967182372236</v>
      </c>
      <c r="F124" s="140">
        <v>0.46</v>
      </c>
      <c r="G124" s="140">
        <v>0.4</v>
      </c>
      <c r="H124" s="140">
        <v>0.34</v>
      </c>
      <c r="I124" s="140">
        <v>0.31</v>
      </c>
      <c r="J124" s="140">
        <v>0.29</v>
      </c>
      <c r="K124" s="140">
        <v>0.275</v>
      </c>
      <c r="L124" s="140">
        <v>0.265</v>
      </c>
      <c r="M124" s="140">
        <v>0.255</v>
      </c>
      <c r="N124" s="140">
        <v>0.25</v>
      </c>
      <c r="O124" s="140">
        <v>0.215</v>
      </c>
      <c r="P124" s="215">
        <v>0.18</v>
      </c>
    </row>
    <row r="125" spans="1:16" ht="12.75">
      <c r="A125" s="40" t="s">
        <v>246</v>
      </c>
      <c r="B125" s="10" t="s">
        <v>1693</v>
      </c>
      <c r="C125" s="204">
        <f t="shared" si="8"/>
        <v>0.8539834829866255</v>
      </c>
      <c r="D125" s="205">
        <f t="shared" si="7"/>
        <v>11.562067855307113</v>
      </c>
      <c r="E125" s="206">
        <f t="shared" si="9"/>
        <v>13.538982996335292</v>
      </c>
      <c r="F125" s="140">
        <v>0.89</v>
      </c>
      <c r="G125" s="140">
        <v>0.82</v>
      </c>
      <c r="H125" s="140">
        <v>0.74</v>
      </c>
      <c r="I125" s="140">
        <v>0.66</v>
      </c>
      <c r="J125" s="140">
        <v>0.58</v>
      </c>
      <c r="K125" s="140">
        <v>0.515</v>
      </c>
      <c r="L125" s="140">
        <v>0.455</v>
      </c>
      <c r="M125" s="140">
        <v>0.38</v>
      </c>
      <c r="N125" s="140">
        <v>0.36</v>
      </c>
      <c r="O125" s="140">
        <v>0.32</v>
      </c>
      <c r="P125" s="215">
        <v>0.25</v>
      </c>
    </row>
    <row r="126" spans="1:16" ht="12.75">
      <c r="A126" s="49" t="s">
        <v>1598</v>
      </c>
      <c r="B126" s="50" t="s">
        <v>1599</v>
      </c>
      <c r="C126" s="207">
        <f t="shared" si="8"/>
        <v>0.6488044290669278</v>
      </c>
      <c r="D126" s="208">
        <f t="shared" si="7"/>
        <v>11.628841548417412</v>
      </c>
      <c r="E126" s="209">
        <f t="shared" si="9"/>
        <v>17.923492854605392</v>
      </c>
      <c r="F126" s="176">
        <v>0.52</v>
      </c>
      <c r="G126" s="176">
        <v>0.5</v>
      </c>
      <c r="H126" s="176">
        <v>0.43</v>
      </c>
      <c r="I126" s="139">
        <v>0.4</v>
      </c>
      <c r="J126" s="176">
        <v>0.37</v>
      </c>
      <c r="K126" s="176">
        <v>0.3</v>
      </c>
      <c r="L126" s="176">
        <v>0.23</v>
      </c>
      <c r="M126" s="176">
        <v>0.155</v>
      </c>
      <c r="N126" s="176">
        <v>0.115</v>
      </c>
      <c r="O126" s="176">
        <v>0.105</v>
      </c>
      <c r="P126" s="218">
        <v>0.1</v>
      </c>
    </row>
    <row r="127" spans="1:16" ht="12.75">
      <c r="A127" s="40" t="s">
        <v>1630</v>
      </c>
      <c r="B127" s="10" t="s">
        <v>1637</v>
      </c>
      <c r="C127" s="204">
        <f t="shared" si="8"/>
        <v>0.9425776148764884</v>
      </c>
      <c r="D127" s="205">
        <f t="shared" si="7"/>
        <v>7.528000640556964</v>
      </c>
      <c r="E127" s="206">
        <f t="shared" si="9"/>
        <v>7.9866108867261865</v>
      </c>
      <c r="F127" s="140">
        <v>0.69</v>
      </c>
      <c r="G127" s="140">
        <v>0.68</v>
      </c>
      <c r="H127" s="140">
        <v>0.64</v>
      </c>
      <c r="I127" s="140">
        <v>0.6</v>
      </c>
      <c r="J127" s="140">
        <v>0.56</v>
      </c>
      <c r="K127" s="140">
        <v>0.48</v>
      </c>
      <c r="L127" s="140">
        <v>0.4</v>
      </c>
      <c r="M127" s="140">
        <v>0.35</v>
      </c>
      <c r="N127" s="140">
        <v>0.34</v>
      </c>
      <c r="O127" s="140">
        <v>0.325</v>
      </c>
      <c r="P127" s="136">
        <v>0.32</v>
      </c>
    </row>
    <row r="128" spans="1:16" ht="12.75">
      <c r="A128" s="40" t="s">
        <v>1694</v>
      </c>
      <c r="B128" s="10" t="s">
        <v>1695</v>
      </c>
      <c r="C128" s="204">
        <f t="shared" si="8"/>
        <v>0.8772280518984066</v>
      </c>
      <c r="D128" s="205">
        <f t="shared" si="7"/>
        <v>15.843447954862055</v>
      </c>
      <c r="E128" s="206">
        <f t="shared" si="9"/>
        <v>18.060808612509938</v>
      </c>
      <c r="F128" s="140">
        <v>0.3025</v>
      </c>
      <c r="G128" s="140">
        <v>0.285</v>
      </c>
      <c r="H128" s="140">
        <v>0.25</v>
      </c>
      <c r="I128" s="140">
        <v>0.21</v>
      </c>
      <c r="J128" s="140">
        <v>0.17</v>
      </c>
      <c r="K128" s="140">
        <v>0.145</v>
      </c>
      <c r="L128" s="140">
        <v>0.115</v>
      </c>
      <c r="M128" s="140">
        <v>0.09</v>
      </c>
      <c r="N128" s="140">
        <v>0.08</v>
      </c>
      <c r="O128" s="140">
        <v>0.0675</v>
      </c>
      <c r="P128" s="215">
        <v>0.0575</v>
      </c>
    </row>
    <row r="129" spans="1:16" ht="12.75">
      <c r="A129" s="40" t="s">
        <v>500</v>
      </c>
      <c r="B129" s="10" t="s">
        <v>501</v>
      </c>
      <c r="C129" s="204">
        <f t="shared" si="8"/>
        <v>1.2530276859726621</v>
      </c>
      <c r="D129" s="205">
        <f t="shared" si="7"/>
        <v>6.567090428931643</v>
      </c>
      <c r="E129" s="206">
        <f t="shared" si="9"/>
        <v>5.240977914892553</v>
      </c>
      <c r="F129" s="140">
        <v>3.625</v>
      </c>
      <c r="G129" s="140">
        <v>3.425</v>
      </c>
      <c r="H129" s="140">
        <v>3.225</v>
      </c>
      <c r="I129" s="140">
        <v>3.025</v>
      </c>
      <c r="J129" s="140">
        <v>2.825</v>
      </c>
      <c r="K129" s="140">
        <v>2.6375</v>
      </c>
      <c r="L129" s="140">
        <v>2.5375</v>
      </c>
      <c r="M129" s="140">
        <v>2.5</v>
      </c>
      <c r="N129" s="140">
        <v>2.45</v>
      </c>
      <c r="O129" s="140">
        <v>2.4</v>
      </c>
      <c r="P129" s="215">
        <v>2.175</v>
      </c>
    </row>
    <row r="130" spans="1:16" ht="12.75">
      <c r="A130" s="40" t="s">
        <v>1556</v>
      </c>
      <c r="B130" s="10" t="s">
        <v>1557</v>
      </c>
      <c r="C130" s="204">
        <f t="shared" si="8"/>
        <v>1.0674331543751083</v>
      </c>
      <c r="D130" s="205">
        <f t="shared" si="7"/>
        <v>31.95079107728942</v>
      </c>
      <c r="E130" s="206">
        <f t="shared" si="9"/>
        <v>29.932357774659813</v>
      </c>
      <c r="F130" s="140">
        <v>0.96</v>
      </c>
      <c r="G130" s="140">
        <v>0.88</v>
      </c>
      <c r="H130" s="140">
        <v>0.72</v>
      </c>
      <c r="I130" s="140">
        <v>0.52</v>
      </c>
      <c r="J130" s="140">
        <v>0.3</v>
      </c>
      <c r="K130" s="140">
        <v>0.24</v>
      </c>
      <c r="L130" s="140">
        <v>0.16</v>
      </c>
      <c r="M130" s="140">
        <v>0.12</v>
      </c>
      <c r="N130" s="140">
        <v>0.1</v>
      </c>
      <c r="O130" s="140">
        <v>0.08</v>
      </c>
      <c r="P130" s="215">
        <v>0.07</v>
      </c>
    </row>
    <row r="131" spans="1:16" ht="12.75">
      <c r="A131" s="40" t="s">
        <v>1528</v>
      </c>
      <c r="B131" s="10" t="s">
        <v>1529</v>
      </c>
      <c r="C131" s="204">
        <f t="shared" si="8"/>
        <v>1.2228741344855583</v>
      </c>
      <c r="D131" s="205">
        <f t="shared" si="7"/>
        <v>19.705454142163248</v>
      </c>
      <c r="E131" s="206">
        <f t="shared" si="9"/>
        <v>16.114049342006066</v>
      </c>
      <c r="F131" s="140">
        <v>0.891</v>
      </c>
      <c r="G131" s="140">
        <v>0.867</v>
      </c>
      <c r="H131" s="140">
        <v>0.785</v>
      </c>
      <c r="I131" s="140">
        <v>0.575</v>
      </c>
      <c r="J131" s="140">
        <v>0.481</v>
      </c>
      <c r="K131" s="140">
        <v>0.3625</v>
      </c>
      <c r="L131" s="140">
        <v>0.33336</v>
      </c>
      <c r="M131" s="140">
        <v>0.28668</v>
      </c>
      <c r="N131" s="140">
        <v>0.26</v>
      </c>
      <c r="O131" s="140">
        <v>0.23332</v>
      </c>
      <c r="P131" s="215">
        <v>0.2</v>
      </c>
    </row>
    <row r="132" spans="1:16" ht="12.75">
      <c r="A132" s="30" t="s">
        <v>1614</v>
      </c>
      <c r="B132" s="17" t="s">
        <v>1615</v>
      </c>
      <c r="C132" s="201">
        <f t="shared" si="8"/>
        <v>1.4235975895714386</v>
      </c>
      <c r="D132" s="202">
        <f t="shared" si="7"/>
        <v>18.999558596679655</v>
      </c>
      <c r="E132" s="203">
        <f t="shared" si="9"/>
        <v>13.346158167069744</v>
      </c>
      <c r="F132" s="216">
        <v>0.7</v>
      </c>
      <c r="G132" s="216">
        <v>0.62</v>
      </c>
      <c r="H132" s="216">
        <v>0.52</v>
      </c>
      <c r="I132" s="216">
        <v>0.44</v>
      </c>
      <c r="J132" s="216">
        <v>0.36</v>
      </c>
      <c r="K132" s="216">
        <v>0.29334</v>
      </c>
      <c r="L132" s="216">
        <v>0.25334</v>
      </c>
      <c r="M132" s="137">
        <v>0.24</v>
      </c>
      <c r="N132" s="216">
        <v>0.23</v>
      </c>
      <c r="O132" s="216">
        <v>0.2</v>
      </c>
      <c r="P132" s="217">
        <v>0.2</v>
      </c>
    </row>
    <row r="133" spans="1:16" ht="12.75">
      <c r="A133" s="40" t="s">
        <v>1696</v>
      </c>
      <c r="B133" s="10" t="s">
        <v>1697</v>
      </c>
      <c r="C133" s="204">
        <f t="shared" si="8"/>
        <v>1.561682775929188</v>
      </c>
      <c r="D133" s="205">
        <f t="shared" si="7"/>
        <v>39.325901136561</v>
      </c>
      <c r="E133" s="206">
        <f t="shared" si="9"/>
        <v>25.181747370660744</v>
      </c>
      <c r="F133" s="140">
        <v>0.63</v>
      </c>
      <c r="G133" s="140">
        <v>0.52</v>
      </c>
      <c r="H133" s="140">
        <v>0.42</v>
      </c>
      <c r="I133" s="140">
        <v>0.3</v>
      </c>
      <c r="J133" s="140">
        <v>0.18</v>
      </c>
      <c r="K133" s="135">
        <v>0.12</v>
      </c>
      <c r="L133" s="140">
        <v>0.11</v>
      </c>
      <c r="M133" s="135">
        <v>0.1</v>
      </c>
      <c r="N133" s="140">
        <v>0.09</v>
      </c>
      <c r="O133" s="140">
        <v>0.07333</v>
      </c>
      <c r="P133" s="215">
        <v>0.06667</v>
      </c>
    </row>
    <row r="134" spans="1:16" ht="12.75">
      <c r="A134" s="40" t="s">
        <v>1610</v>
      </c>
      <c r="B134" s="10" t="s">
        <v>1611</v>
      </c>
      <c r="C134" s="204">
        <f t="shared" si="8"/>
        <v>0.8979128487188668</v>
      </c>
      <c r="D134" s="205">
        <f t="shared" si="7"/>
        <v>16.36215183053762</v>
      </c>
      <c r="E134" s="206">
        <f t="shared" si="9"/>
        <v>18.222427548378416</v>
      </c>
      <c r="F134" s="140">
        <v>0.32</v>
      </c>
      <c r="G134" s="140">
        <v>0.28</v>
      </c>
      <c r="H134" s="140">
        <v>0.23</v>
      </c>
      <c r="I134" s="140">
        <v>0.19</v>
      </c>
      <c r="J134" s="140">
        <v>0.17</v>
      </c>
      <c r="K134" s="140">
        <v>0.15</v>
      </c>
      <c r="L134" s="140">
        <v>0.12</v>
      </c>
      <c r="M134" s="140">
        <v>0.1</v>
      </c>
      <c r="N134" s="140">
        <v>0.08</v>
      </c>
      <c r="O134" s="140">
        <v>0.07</v>
      </c>
      <c r="P134" s="136">
        <v>0.06</v>
      </c>
    </row>
    <row r="135" spans="1:16" ht="12.75">
      <c r="A135" s="40" t="s">
        <v>1698</v>
      </c>
      <c r="B135" s="10" t="s">
        <v>1699</v>
      </c>
      <c r="C135" s="204">
        <f t="shared" si="8"/>
        <v>1.5957380319969667</v>
      </c>
      <c r="D135" s="205">
        <f t="shared" si="7"/>
        <v>16.585069464845926</v>
      </c>
      <c r="E135" s="206">
        <f t="shared" si="9"/>
        <v>10.393353503075154</v>
      </c>
      <c r="F135" s="135">
        <v>1.68</v>
      </c>
      <c r="G135" s="140">
        <v>1.56</v>
      </c>
      <c r="H135" s="140">
        <v>1.32</v>
      </c>
      <c r="I135" s="140">
        <v>1.1</v>
      </c>
      <c r="J135" s="140">
        <v>0.91</v>
      </c>
      <c r="K135" s="140">
        <v>0.78</v>
      </c>
      <c r="L135" s="140">
        <v>0.71</v>
      </c>
      <c r="M135" s="135">
        <v>0.7</v>
      </c>
      <c r="N135" s="140">
        <v>0.69</v>
      </c>
      <c r="O135" s="140">
        <v>0.665</v>
      </c>
      <c r="P135" s="215">
        <v>0.625</v>
      </c>
    </row>
    <row r="136" spans="1:16" ht="12.75">
      <c r="A136" s="49" t="s">
        <v>694</v>
      </c>
      <c r="B136" s="50" t="s">
        <v>695</v>
      </c>
      <c r="C136" s="207">
        <f t="shared" si="8"/>
        <v>1.4747425993980057</v>
      </c>
      <c r="D136" s="208">
        <f t="shared" si="7"/>
        <v>11.696108148352668</v>
      </c>
      <c r="E136" s="209">
        <f t="shared" si="9"/>
        <v>7.93094886736645</v>
      </c>
      <c r="F136" s="176">
        <v>2.66</v>
      </c>
      <c r="G136" s="176">
        <v>2.53</v>
      </c>
      <c r="H136" s="176">
        <v>2.26</v>
      </c>
      <c r="I136" s="176">
        <v>2.01</v>
      </c>
      <c r="J136" s="176">
        <v>1.75</v>
      </c>
      <c r="K136" s="176">
        <v>1.53</v>
      </c>
      <c r="L136" s="176">
        <v>1.43</v>
      </c>
      <c r="M136" s="139">
        <v>1.4</v>
      </c>
      <c r="N136" s="176">
        <v>1.325</v>
      </c>
      <c r="O136" s="139">
        <v>1.3</v>
      </c>
      <c r="P136" s="218">
        <v>1.24</v>
      </c>
    </row>
    <row r="137" spans="1:16" ht="12.75">
      <c r="A137" s="40" t="s">
        <v>1540</v>
      </c>
      <c r="B137" s="10" t="s">
        <v>1541</v>
      </c>
      <c r="C137" s="204">
        <f t="shared" si="8"/>
        <v>1.4230152955958713</v>
      </c>
      <c r="D137" s="205">
        <f t="shared" si="7"/>
        <v>15.205379109377471</v>
      </c>
      <c r="E137" s="206">
        <f t="shared" si="9"/>
        <v>10.68532373224449</v>
      </c>
      <c r="F137" s="140">
        <v>0.46</v>
      </c>
      <c r="G137" s="140">
        <v>0.34</v>
      </c>
      <c r="H137" s="140">
        <v>0.3</v>
      </c>
      <c r="I137" s="140">
        <v>0.26</v>
      </c>
      <c r="J137" s="135">
        <v>0.24</v>
      </c>
      <c r="K137" s="140">
        <v>0.22667</v>
      </c>
      <c r="L137" s="140">
        <v>0.20667</v>
      </c>
      <c r="M137" s="135">
        <v>0.2</v>
      </c>
      <c r="N137" s="140">
        <v>0.19</v>
      </c>
      <c r="O137" s="140">
        <v>0.18667</v>
      </c>
      <c r="P137" s="215">
        <v>0.16667</v>
      </c>
    </row>
    <row r="138" spans="1:16" ht="12.75">
      <c r="A138" s="40" t="s">
        <v>856</v>
      </c>
      <c r="B138" s="10" t="s">
        <v>857</v>
      </c>
      <c r="C138" s="204" t="s">
        <v>185</v>
      </c>
      <c r="D138" s="205">
        <f t="shared" si="7"/>
        <v>6.185875879493463</v>
      </c>
      <c r="E138" s="206" t="s">
        <v>185</v>
      </c>
      <c r="F138" s="140">
        <v>0.81</v>
      </c>
      <c r="G138" s="140">
        <v>0.77</v>
      </c>
      <c r="H138" s="140">
        <v>0.73</v>
      </c>
      <c r="I138" s="140">
        <v>0.69</v>
      </c>
      <c r="J138" s="140">
        <v>0.65</v>
      </c>
      <c r="K138" s="140">
        <v>0.6</v>
      </c>
      <c r="L138" s="140">
        <v>0.57</v>
      </c>
      <c r="M138" s="140">
        <v>0.52</v>
      </c>
      <c r="N138" s="140">
        <v>0.38333</v>
      </c>
      <c r="O138" s="140">
        <v>0.3</v>
      </c>
      <c r="P138" s="215">
        <v>0</v>
      </c>
    </row>
    <row r="139" spans="1:16" ht="12.75">
      <c r="A139" s="40" t="s">
        <v>1542</v>
      </c>
      <c r="B139" s="10" t="s">
        <v>1543</v>
      </c>
      <c r="C139" s="204">
        <f aca="true" t="shared" si="10" ref="C139:C145">D139/E139</f>
        <v>0.6612709392298015</v>
      </c>
      <c r="D139" s="205">
        <f t="shared" si="7"/>
        <v>4.964595180586051</v>
      </c>
      <c r="E139" s="206">
        <f aca="true" t="shared" si="11" ref="E139:E145">((F139/P139)^(1/10)-1)*100</f>
        <v>7.507656674537122</v>
      </c>
      <c r="F139" s="140">
        <v>0.66</v>
      </c>
      <c r="G139" s="140">
        <v>0.645</v>
      </c>
      <c r="H139" s="140">
        <v>0.62</v>
      </c>
      <c r="I139" s="140">
        <v>0.57</v>
      </c>
      <c r="J139" s="140">
        <v>0.55</v>
      </c>
      <c r="K139" s="140">
        <v>0.518</v>
      </c>
      <c r="L139" s="140">
        <v>0.472</v>
      </c>
      <c r="M139" s="140">
        <v>0.412</v>
      </c>
      <c r="N139" s="140">
        <v>0.372</v>
      </c>
      <c r="O139" s="140">
        <v>0.336</v>
      </c>
      <c r="P139" s="215">
        <v>0.32</v>
      </c>
    </row>
    <row r="140" spans="1:16" ht="12.75">
      <c r="A140" s="40" t="s">
        <v>1639</v>
      </c>
      <c r="B140" s="10" t="s">
        <v>1640</v>
      </c>
      <c r="C140" s="204">
        <f t="shared" si="10"/>
        <v>0.9149715075149235</v>
      </c>
      <c r="D140" s="205">
        <f t="shared" si="7"/>
        <v>5.922384104881218</v>
      </c>
      <c r="E140" s="206">
        <f t="shared" si="11"/>
        <v>6.472752491459</v>
      </c>
      <c r="F140" s="140">
        <v>0.88</v>
      </c>
      <c r="G140" s="140">
        <v>0.85</v>
      </c>
      <c r="H140" s="140">
        <v>0.81</v>
      </c>
      <c r="I140" s="140">
        <v>0.77</v>
      </c>
      <c r="J140" s="140">
        <v>0.73</v>
      </c>
      <c r="K140" s="140">
        <v>0.66</v>
      </c>
      <c r="L140" s="140">
        <v>0.595</v>
      </c>
      <c r="M140" s="140">
        <v>0.55</v>
      </c>
      <c r="N140" s="135">
        <v>0.54</v>
      </c>
      <c r="O140" s="140">
        <v>0.51</v>
      </c>
      <c r="P140" s="215">
        <v>0.47</v>
      </c>
    </row>
    <row r="141" spans="1:16" ht="12.75">
      <c r="A141" s="40" t="s">
        <v>1166</v>
      </c>
      <c r="B141" s="10" t="s">
        <v>1167</v>
      </c>
      <c r="C141" s="204">
        <f t="shared" si="10"/>
        <v>1.5046482572133786</v>
      </c>
      <c r="D141" s="205">
        <f t="shared" si="7"/>
        <v>16.370276544471764</v>
      </c>
      <c r="E141" s="206">
        <f t="shared" si="11"/>
        <v>10.879802947959183</v>
      </c>
      <c r="F141" s="140">
        <v>1.91</v>
      </c>
      <c r="G141" s="140">
        <v>1.88</v>
      </c>
      <c r="H141" s="140">
        <v>1.64</v>
      </c>
      <c r="I141" s="140">
        <v>1.44</v>
      </c>
      <c r="J141" s="140">
        <v>1.18</v>
      </c>
      <c r="K141" s="140">
        <v>0.895</v>
      </c>
      <c r="L141" s="140">
        <v>0.815</v>
      </c>
      <c r="M141" s="140">
        <v>0.74</v>
      </c>
      <c r="N141" s="140">
        <v>0.7</v>
      </c>
      <c r="O141" s="135">
        <v>0.68</v>
      </c>
      <c r="P141" s="215">
        <v>0.68</v>
      </c>
    </row>
    <row r="142" spans="1:16" ht="12.75">
      <c r="A142" s="30" t="s">
        <v>876</v>
      </c>
      <c r="B142" s="17" t="s">
        <v>877</v>
      </c>
      <c r="C142" s="201">
        <f t="shared" si="10"/>
        <v>0.1765046102963156</v>
      </c>
      <c r="D142" s="202">
        <f t="shared" si="7"/>
        <v>3.713728933664817</v>
      </c>
      <c r="E142" s="203">
        <f t="shared" si="11"/>
        <v>21.04040754193455</v>
      </c>
      <c r="F142" s="216">
        <v>0.27</v>
      </c>
      <c r="G142" s="137">
        <v>0.26</v>
      </c>
      <c r="H142" s="216">
        <v>0.255</v>
      </c>
      <c r="I142" s="137">
        <v>0.24</v>
      </c>
      <c r="J142" s="216">
        <v>0.235</v>
      </c>
      <c r="K142" s="216">
        <v>0.225</v>
      </c>
      <c r="L142" s="137">
        <v>0.21</v>
      </c>
      <c r="M142" s="216">
        <v>0.2075</v>
      </c>
      <c r="N142" s="216">
        <v>0.2</v>
      </c>
      <c r="O142" s="216">
        <v>0.08</v>
      </c>
      <c r="P142" s="217">
        <v>0.04</v>
      </c>
    </row>
    <row r="143" spans="1:16" ht="12.75">
      <c r="A143" s="40" t="s">
        <v>1586</v>
      </c>
      <c r="B143" s="10" t="s">
        <v>1587</v>
      </c>
      <c r="C143" s="204">
        <f t="shared" si="10"/>
        <v>1.2576978344158274</v>
      </c>
      <c r="D143" s="205">
        <f t="shared" si="7"/>
        <v>9.481601801011008</v>
      </c>
      <c r="E143" s="206">
        <f t="shared" si="11"/>
        <v>7.538855153881219</v>
      </c>
      <c r="F143" s="140">
        <v>1.51</v>
      </c>
      <c r="G143" s="140">
        <v>1.395</v>
      </c>
      <c r="H143" s="140">
        <v>1.27</v>
      </c>
      <c r="I143" s="140">
        <v>1.15</v>
      </c>
      <c r="J143" s="140">
        <v>1.035</v>
      </c>
      <c r="K143" s="140">
        <v>0.96</v>
      </c>
      <c r="L143" s="140">
        <v>0.895</v>
      </c>
      <c r="M143" s="140">
        <v>0.85</v>
      </c>
      <c r="N143" s="140">
        <v>0.81</v>
      </c>
      <c r="O143" s="140">
        <v>0.77</v>
      </c>
      <c r="P143" s="215">
        <v>0.73</v>
      </c>
    </row>
    <row r="144" spans="1:16" ht="12.75">
      <c r="A144" s="40" t="s">
        <v>1641</v>
      </c>
      <c r="B144" s="10" t="s">
        <v>1642</v>
      </c>
      <c r="C144" s="204">
        <f t="shared" si="10"/>
        <v>1.3672296771753518</v>
      </c>
      <c r="D144" s="205">
        <f t="shared" si="7"/>
        <v>28.188498316362654</v>
      </c>
      <c r="E144" s="206">
        <f t="shared" si="11"/>
        <v>20.61723702092182</v>
      </c>
      <c r="F144" s="135">
        <v>0.84</v>
      </c>
      <c r="G144" s="140">
        <v>0.81</v>
      </c>
      <c r="H144" s="140">
        <v>0.74</v>
      </c>
      <c r="I144" s="140">
        <v>0.54</v>
      </c>
      <c r="J144" s="140">
        <v>0.35333</v>
      </c>
      <c r="K144" s="140">
        <v>0.24268</v>
      </c>
      <c r="L144" s="140">
        <v>0.20887999999999998</v>
      </c>
      <c r="M144" s="140">
        <v>0.18357</v>
      </c>
      <c r="N144" s="140">
        <v>0.16445</v>
      </c>
      <c r="O144" s="140">
        <v>0.14665</v>
      </c>
      <c r="P144" s="215">
        <v>0.12888</v>
      </c>
    </row>
    <row r="145" spans="1:16" ht="12.75">
      <c r="A145" s="40" t="s">
        <v>1643</v>
      </c>
      <c r="B145" s="10" t="s">
        <v>1644</v>
      </c>
      <c r="C145" s="204">
        <f t="shared" si="10"/>
        <v>1.084411537595052</v>
      </c>
      <c r="D145" s="205">
        <f t="shared" si="7"/>
        <v>10.563340590814718</v>
      </c>
      <c r="E145" s="206">
        <f t="shared" si="11"/>
        <v>9.741080968431515</v>
      </c>
      <c r="F145" s="140">
        <v>1.71</v>
      </c>
      <c r="G145" s="140">
        <v>1.66</v>
      </c>
      <c r="H145" s="140">
        <v>1.54</v>
      </c>
      <c r="I145" s="140">
        <v>1.32</v>
      </c>
      <c r="J145" s="140">
        <v>1.165</v>
      </c>
      <c r="K145" s="140">
        <v>1.035</v>
      </c>
      <c r="L145" s="140">
        <v>0.94</v>
      </c>
      <c r="M145" s="140">
        <v>0.875</v>
      </c>
      <c r="N145" s="140">
        <v>0.84</v>
      </c>
      <c r="O145" s="140">
        <v>0.76</v>
      </c>
      <c r="P145" s="215">
        <v>0.675</v>
      </c>
    </row>
    <row r="146" spans="1:16" ht="12.75">
      <c r="A146" s="49" t="s">
        <v>628</v>
      </c>
      <c r="B146" s="50" t="s">
        <v>629</v>
      </c>
      <c r="C146" s="207" t="s">
        <v>185</v>
      </c>
      <c r="D146" s="208">
        <f t="shared" si="7"/>
        <v>13.39701213118043</v>
      </c>
      <c r="E146" s="209" t="s">
        <v>185</v>
      </c>
      <c r="F146" s="139">
        <v>0.4</v>
      </c>
      <c r="G146" s="176">
        <v>0.39</v>
      </c>
      <c r="H146" s="176">
        <v>0.35</v>
      </c>
      <c r="I146" s="176">
        <v>0.30667</v>
      </c>
      <c r="J146" s="176">
        <v>0.24</v>
      </c>
      <c r="K146" s="176">
        <v>0.21333</v>
      </c>
      <c r="L146" s="176">
        <v>0.15998</v>
      </c>
      <c r="M146" s="176">
        <v>0.12888</v>
      </c>
      <c r="N146" s="176">
        <v>0.12444</v>
      </c>
      <c r="O146" s="139">
        <v>0</v>
      </c>
      <c r="P146" s="219">
        <v>0</v>
      </c>
    </row>
    <row r="147" spans="1:16" ht="12.75">
      <c r="A147" s="40" t="s">
        <v>678</v>
      </c>
      <c r="B147" s="10" t="s">
        <v>683</v>
      </c>
      <c r="C147" s="204">
        <f aca="true" t="shared" si="12" ref="C147:C174">D147/E147</f>
        <v>1.1049061290503701</v>
      </c>
      <c r="D147" s="205">
        <f t="shared" si="7"/>
        <v>15.37588961630676</v>
      </c>
      <c r="E147" s="206">
        <f aca="true" t="shared" si="13" ref="E147:E172">((F147/P147)^(1/10)-1)*100</f>
        <v>13.916014412483912</v>
      </c>
      <c r="F147" s="135">
        <v>0.46</v>
      </c>
      <c r="G147" s="140">
        <v>0.445</v>
      </c>
      <c r="H147" s="140">
        <v>0.38</v>
      </c>
      <c r="I147" s="140">
        <v>0.34</v>
      </c>
      <c r="J147" s="140">
        <v>0.28</v>
      </c>
      <c r="K147" s="140">
        <v>0.225</v>
      </c>
      <c r="L147" s="140">
        <v>0.185</v>
      </c>
      <c r="M147" s="140">
        <v>0.165</v>
      </c>
      <c r="N147" s="135">
        <v>0.15</v>
      </c>
      <c r="O147" s="140">
        <v>0.1425</v>
      </c>
      <c r="P147" s="215">
        <v>0.125</v>
      </c>
    </row>
    <row r="148" spans="1:16" ht="12.75">
      <c r="A148" s="40" t="s">
        <v>1631</v>
      </c>
      <c r="B148" s="10" t="s">
        <v>1638</v>
      </c>
      <c r="C148" s="204">
        <f t="shared" si="12"/>
        <v>1.1491705770191252</v>
      </c>
      <c r="D148" s="205">
        <f t="shared" si="7"/>
        <v>11.842691472014465</v>
      </c>
      <c r="E148" s="206">
        <f t="shared" si="13"/>
        <v>10.30542524220699</v>
      </c>
      <c r="F148" s="140">
        <v>0.56</v>
      </c>
      <c r="G148" s="140">
        <v>0.52</v>
      </c>
      <c r="H148" s="140">
        <v>0.46</v>
      </c>
      <c r="I148" s="140">
        <v>0.4</v>
      </c>
      <c r="J148" s="140">
        <v>0.35</v>
      </c>
      <c r="K148" s="140">
        <v>0.32</v>
      </c>
      <c r="L148" s="140">
        <v>0.29</v>
      </c>
      <c r="M148" s="140">
        <v>0.27</v>
      </c>
      <c r="N148" s="140">
        <v>0.26</v>
      </c>
      <c r="O148" s="140">
        <v>0.24</v>
      </c>
      <c r="P148" s="215">
        <v>0.21</v>
      </c>
    </row>
    <row r="149" spans="1:16" ht="12.75">
      <c r="A149" s="40" t="s">
        <v>703</v>
      </c>
      <c r="B149" s="10" t="s">
        <v>701</v>
      </c>
      <c r="C149" s="204">
        <f t="shared" si="12"/>
        <v>0.899965454856884</v>
      </c>
      <c r="D149" s="205">
        <f t="shared" si="7"/>
        <v>7.2860119930570955</v>
      </c>
      <c r="E149" s="206">
        <f t="shared" si="13"/>
        <v>8.095879629308378</v>
      </c>
      <c r="F149" s="140">
        <v>1.302</v>
      </c>
      <c r="G149" s="140">
        <v>1.249</v>
      </c>
      <c r="H149" s="140">
        <v>1.158</v>
      </c>
      <c r="I149" s="140">
        <v>1.022</v>
      </c>
      <c r="J149" s="140">
        <v>0.943</v>
      </c>
      <c r="K149" s="140">
        <v>0.916</v>
      </c>
      <c r="L149" s="140">
        <v>0.83</v>
      </c>
      <c r="M149" s="140">
        <v>0.76</v>
      </c>
      <c r="N149" s="140">
        <v>0.7</v>
      </c>
      <c r="O149" s="140">
        <v>0.646</v>
      </c>
      <c r="P149" s="215">
        <v>0.59775</v>
      </c>
    </row>
    <row r="150" spans="1:16" ht="12.75">
      <c r="A150" s="40" t="s">
        <v>1612</v>
      </c>
      <c r="B150" s="10" t="s">
        <v>1613</v>
      </c>
      <c r="C150" s="204">
        <f t="shared" si="12"/>
        <v>1.565382508642964</v>
      </c>
      <c r="D150" s="205">
        <f t="shared" si="7"/>
        <v>19.573800863209613</v>
      </c>
      <c r="E150" s="206">
        <f t="shared" si="13"/>
        <v>12.504164800064244</v>
      </c>
      <c r="F150" s="135">
        <v>3.575</v>
      </c>
      <c r="G150" s="140">
        <v>3.49995</v>
      </c>
      <c r="H150" s="140">
        <v>3.1875</v>
      </c>
      <c r="I150" s="140">
        <v>2.525</v>
      </c>
      <c r="J150" s="140">
        <v>1.8875</v>
      </c>
      <c r="K150" s="140">
        <v>1.4625</v>
      </c>
      <c r="L150" s="140">
        <v>1.282</v>
      </c>
      <c r="M150" s="140">
        <v>1.276</v>
      </c>
      <c r="N150" s="140">
        <v>1.213</v>
      </c>
      <c r="O150" s="140">
        <v>1.132</v>
      </c>
      <c r="P150" s="215">
        <v>1.1004999999999998</v>
      </c>
    </row>
    <row r="151" spans="1:16" ht="12.75">
      <c r="A151" s="40" t="s">
        <v>1574</v>
      </c>
      <c r="B151" s="10" t="s">
        <v>1575</v>
      </c>
      <c r="C151" s="204">
        <f t="shared" si="12"/>
        <v>0.8378520375991957</v>
      </c>
      <c r="D151" s="205">
        <f t="shared" si="7"/>
        <v>7.4366612334839655</v>
      </c>
      <c r="E151" s="206">
        <f t="shared" si="13"/>
        <v>8.8758645915491</v>
      </c>
      <c r="F151" s="140">
        <v>2.165</v>
      </c>
      <c r="G151" s="140">
        <v>2.045</v>
      </c>
      <c r="H151" s="140">
        <v>1.915</v>
      </c>
      <c r="I151" s="140">
        <v>1.795</v>
      </c>
      <c r="J151" s="140">
        <v>1.66</v>
      </c>
      <c r="K151" s="140">
        <v>1.5125</v>
      </c>
      <c r="L151" s="140">
        <v>1.4425</v>
      </c>
      <c r="M151" s="140">
        <v>1.3275</v>
      </c>
      <c r="N151" s="140">
        <v>1.15625</v>
      </c>
      <c r="O151" s="140">
        <v>1.025</v>
      </c>
      <c r="P151" s="215">
        <v>0.925</v>
      </c>
    </row>
    <row r="152" spans="1:16" ht="12.75">
      <c r="A152" s="30" t="s">
        <v>1572</v>
      </c>
      <c r="B152" s="17" t="s">
        <v>1573</v>
      </c>
      <c r="C152" s="201">
        <f t="shared" si="12"/>
        <v>1.4944352597792372</v>
      </c>
      <c r="D152" s="202">
        <f t="shared" si="7"/>
        <v>37.73217416122607</v>
      </c>
      <c r="E152" s="203">
        <f t="shared" si="13"/>
        <v>25.24845015153081</v>
      </c>
      <c r="F152" s="216">
        <v>0.57</v>
      </c>
      <c r="G152" s="216">
        <v>0.465</v>
      </c>
      <c r="H152" s="216">
        <v>0.33</v>
      </c>
      <c r="I152" s="216">
        <v>0.22</v>
      </c>
      <c r="J152" s="216">
        <v>0.15</v>
      </c>
      <c r="K152" s="216">
        <v>0.115</v>
      </c>
      <c r="L152" s="216">
        <v>0.09</v>
      </c>
      <c r="M152" s="137">
        <v>0.08</v>
      </c>
      <c r="N152" s="216">
        <v>0.0775</v>
      </c>
      <c r="O152" s="216">
        <v>0.065</v>
      </c>
      <c r="P152" s="200">
        <v>0.06</v>
      </c>
    </row>
    <row r="153" spans="1:16" ht="12.75">
      <c r="A153" s="40" t="s">
        <v>837</v>
      </c>
      <c r="B153" s="10" t="s">
        <v>838</v>
      </c>
      <c r="C153" s="204">
        <f t="shared" si="12"/>
        <v>1.1265442004618191</v>
      </c>
      <c r="D153" s="205">
        <f t="shared" si="7"/>
        <v>15.919049332734602</v>
      </c>
      <c r="E153" s="206">
        <f t="shared" si="13"/>
        <v>14.130869721941398</v>
      </c>
      <c r="F153" s="140">
        <v>1.8</v>
      </c>
      <c r="G153" s="140">
        <v>1.76</v>
      </c>
      <c r="H153" s="140">
        <v>1.6</v>
      </c>
      <c r="I153" s="140">
        <v>1.44</v>
      </c>
      <c r="J153" s="140">
        <v>1.3</v>
      </c>
      <c r="K153" s="140">
        <v>0.86</v>
      </c>
      <c r="L153" s="140">
        <v>0.76</v>
      </c>
      <c r="M153" s="140">
        <v>0.68</v>
      </c>
      <c r="N153" s="140">
        <v>0.61</v>
      </c>
      <c r="O153" s="140">
        <v>0.54</v>
      </c>
      <c r="P153" s="215">
        <v>0.48</v>
      </c>
    </row>
    <row r="154" spans="1:16" ht="12.75">
      <c r="A154" s="40" t="s">
        <v>1645</v>
      </c>
      <c r="B154" s="10" t="s">
        <v>1646</v>
      </c>
      <c r="C154" s="204">
        <f t="shared" si="12"/>
        <v>0.7867741819456892</v>
      </c>
      <c r="D154" s="205">
        <f t="shared" si="7"/>
        <v>5.46448921346292</v>
      </c>
      <c r="E154" s="206">
        <f t="shared" si="13"/>
        <v>6.945435347089379</v>
      </c>
      <c r="F154" s="140">
        <v>4.11</v>
      </c>
      <c r="G154" s="140">
        <v>3.99</v>
      </c>
      <c r="H154" s="140">
        <v>3.63</v>
      </c>
      <c r="I154" s="140">
        <v>3.33</v>
      </c>
      <c r="J154" s="140">
        <v>3.22</v>
      </c>
      <c r="K154" s="140">
        <v>3.15</v>
      </c>
      <c r="L154" s="140">
        <v>3.11</v>
      </c>
      <c r="M154" s="140">
        <v>3.01</v>
      </c>
      <c r="N154" s="140">
        <v>2.79</v>
      </c>
      <c r="O154" s="140">
        <v>2.32</v>
      </c>
      <c r="P154" s="215">
        <v>2.1</v>
      </c>
    </row>
    <row r="155" spans="1:16" ht="12.75">
      <c r="A155" s="40" t="s">
        <v>1720</v>
      </c>
      <c r="B155" s="10" t="s">
        <v>1721</v>
      </c>
      <c r="C155" s="204">
        <f t="shared" si="12"/>
        <v>0.6913901875328623</v>
      </c>
      <c r="D155" s="205">
        <f t="shared" si="7"/>
        <v>28.138071143961028</v>
      </c>
      <c r="E155" s="206">
        <f t="shared" si="13"/>
        <v>40.697816734090694</v>
      </c>
      <c r="F155" s="140">
        <v>0.38</v>
      </c>
      <c r="G155" s="140">
        <v>0.32</v>
      </c>
      <c r="H155" s="140">
        <v>0.28</v>
      </c>
      <c r="I155" s="140">
        <v>0.22</v>
      </c>
      <c r="J155" s="140">
        <v>0.15</v>
      </c>
      <c r="K155" s="140">
        <v>0.11</v>
      </c>
      <c r="L155" s="140">
        <v>0.08</v>
      </c>
      <c r="M155" s="140">
        <v>0.06</v>
      </c>
      <c r="N155" s="140">
        <v>0.05</v>
      </c>
      <c r="O155" s="140">
        <v>0.035</v>
      </c>
      <c r="P155" s="215">
        <v>0.0125</v>
      </c>
    </row>
    <row r="156" spans="1:16" ht="12.75">
      <c r="A156" s="49" t="s">
        <v>1602</v>
      </c>
      <c r="B156" s="50" t="s">
        <v>1603</v>
      </c>
      <c r="C156" s="207">
        <f t="shared" si="12"/>
        <v>1.2222082946004604</v>
      </c>
      <c r="D156" s="208">
        <f t="shared" si="7"/>
        <v>34.080129120845726</v>
      </c>
      <c r="E156" s="209">
        <f t="shared" si="13"/>
        <v>27.884059755940793</v>
      </c>
      <c r="F156" s="176">
        <v>0.78</v>
      </c>
      <c r="G156" s="176">
        <v>0.66</v>
      </c>
      <c r="H156" s="176">
        <v>0.42</v>
      </c>
      <c r="I156" s="176">
        <v>0.23</v>
      </c>
      <c r="J156" s="176">
        <v>0.2</v>
      </c>
      <c r="K156" s="176">
        <v>0.18</v>
      </c>
      <c r="L156" s="176">
        <v>0.15333</v>
      </c>
      <c r="M156" s="176">
        <v>0.12667</v>
      </c>
      <c r="N156" s="176">
        <v>0.1</v>
      </c>
      <c r="O156" s="176">
        <v>0.07</v>
      </c>
      <c r="P156" s="218">
        <v>0.06667</v>
      </c>
    </row>
    <row r="157" spans="1:16" ht="12.75">
      <c r="A157" s="40" t="s">
        <v>1594</v>
      </c>
      <c r="B157" s="10" t="s">
        <v>1595</v>
      </c>
      <c r="C157" s="204">
        <f t="shared" si="12"/>
        <v>0.38333027079161097</v>
      </c>
      <c r="D157" s="205">
        <f t="shared" si="7"/>
        <v>29.19940099556333</v>
      </c>
      <c r="E157" s="206">
        <f t="shared" si="13"/>
        <v>76.17295898720438</v>
      </c>
      <c r="F157" s="140">
        <v>0.72</v>
      </c>
      <c r="G157" s="140">
        <v>0.52</v>
      </c>
      <c r="H157" s="140">
        <v>0.44</v>
      </c>
      <c r="I157" s="140">
        <v>0.4</v>
      </c>
      <c r="J157" s="140">
        <v>0.31</v>
      </c>
      <c r="K157" s="140">
        <v>0.2</v>
      </c>
      <c r="L157" s="140">
        <v>0.105</v>
      </c>
      <c r="M157" s="140">
        <v>0.025</v>
      </c>
      <c r="N157" s="140">
        <v>0.0225</v>
      </c>
      <c r="O157" s="140">
        <v>0.02</v>
      </c>
      <c r="P157" s="215">
        <v>0.0025</v>
      </c>
    </row>
    <row r="158" spans="1:16" ht="12.75">
      <c r="A158" s="40" t="s">
        <v>1536</v>
      </c>
      <c r="B158" s="10" t="s">
        <v>1537</v>
      </c>
      <c r="C158" s="204">
        <f t="shared" si="12"/>
        <v>0.7596261804592533</v>
      </c>
      <c r="D158" s="205">
        <f t="shared" si="7"/>
        <v>18.548885449042587</v>
      </c>
      <c r="E158" s="206">
        <f t="shared" si="13"/>
        <v>24.41843886663877</v>
      </c>
      <c r="F158" s="135">
        <v>0.96</v>
      </c>
      <c r="G158" s="140">
        <v>0.93</v>
      </c>
      <c r="H158" s="140">
        <v>0.81</v>
      </c>
      <c r="I158" s="140">
        <v>0.69</v>
      </c>
      <c r="J158" s="140">
        <v>0.58</v>
      </c>
      <c r="K158" s="140">
        <v>0.41</v>
      </c>
      <c r="L158" s="140">
        <v>0.3</v>
      </c>
      <c r="M158" s="140">
        <v>0.22</v>
      </c>
      <c r="N158" s="140">
        <v>0.18</v>
      </c>
      <c r="O158" s="140">
        <v>0.14</v>
      </c>
      <c r="P158" s="215">
        <v>0.108</v>
      </c>
    </row>
    <row r="159" spans="1:16" ht="12.75">
      <c r="A159" s="40" t="s">
        <v>1505</v>
      </c>
      <c r="B159" s="10" t="s">
        <v>1506</v>
      </c>
      <c r="C159" s="204">
        <f t="shared" si="12"/>
        <v>1.5454529350841648</v>
      </c>
      <c r="D159" s="205">
        <f>((F159/K159)^(1/5)-1)*100</f>
        <v>5.710250631478808</v>
      </c>
      <c r="E159" s="206">
        <f t="shared" si="13"/>
        <v>3.6948719057354085</v>
      </c>
      <c r="F159" s="135">
        <v>0.72</v>
      </c>
      <c r="G159" s="140">
        <v>0.71</v>
      </c>
      <c r="H159" s="135">
        <v>0.68</v>
      </c>
      <c r="I159" s="140">
        <v>0.6491</v>
      </c>
      <c r="J159" s="140">
        <v>0.56362</v>
      </c>
      <c r="K159" s="135">
        <v>0.54544</v>
      </c>
      <c r="L159" s="140">
        <v>0.50908</v>
      </c>
      <c r="M159" s="135">
        <v>0.47272</v>
      </c>
      <c r="N159" s="140">
        <v>0.43636</v>
      </c>
      <c r="O159" s="140">
        <v>0.37273</v>
      </c>
      <c r="P159" s="136">
        <v>0.50091</v>
      </c>
    </row>
    <row r="160" spans="1:16" ht="12.75">
      <c r="A160" s="40" t="s">
        <v>456</v>
      </c>
      <c r="B160" s="10" t="s">
        <v>457</v>
      </c>
      <c r="C160" s="204">
        <f t="shared" si="12"/>
        <v>0.26458049841965725</v>
      </c>
      <c r="D160" s="205">
        <f aca="true" t="shared" si="14" ref="D160:D208">((F160/K160)^(1/5)-1)*100</f>
        <v>2.641522085850445</v>
      </c>
      <c r="E160" s="206">
        <f t="shared" si="13"/>
        <v>9.983812494224974</v>
      </c>
      <c r="F160" s="135">
        <v>0.9</v>
      </c>
      <c r="G160" s="140">
        <v>0.89</v>
      </c>
      <c r="H160" s="140">
        <v>0.87</v>
      </c>
      <c r="I160" s="140">
        <v>0.85</v>
      </c>
      <c r="J160" s="140">
        <v>0.82</v>
      </c>
      <c r="K160" s="140">
        <v>0.79</v>
      </c>
      <c r="L160" s="140">
        <v>0.7</v>
      </c>
      <c r="M160" s="140">
        <v>0.62</v>
      </c>
      <c r="N160" s="140">
        <v>0.57</v>
      </c>
      <c r="O160" s="140">
        <v>0.54</v>
      </c>
      <c r="P160" s="215">
        <v>0.3475</v>
      </c>
    </row>
    <row r="161" spans="1:16" ht="12.75">
      <c r="A161" s="40" t="s">
        <v>1701</v>
      </c>
      <c r="B161" s="10" t="s">
        <v>1702</v>
      </c>
      <c r="C161" s="204">
        <f t="shared" si="12"/>
        <v>1.0017133408154775</v>
      </c>
      <c r="D161" s="205">
        <f t="shared" si="14"/>
        <v>10.032672693604683</v>
      </c>
      <c r="E161" s="206">
        <f t="shared" si="13"/>
        <v>10.015512706896024</v>
      </c>
      <c r="F161" s="135">
        <v>0.5</v>
      </c>
      <c r="G161" s="140">
        <v>0.495</v>
      </c>
      <c r="H161" s="140">
        <v>0.47</v>
      </c>
      <c r="I161" s="140">
        <v>0.43</v>
      </c>
      <c r="J161" s="140">
        <v>0.38</v>
      </c>
      <c r="K161" s="140">
        <v>0.31</v>
      </c>
      <c r="L161" s="140">
        <v>0.275</v>
      </c>
      <c r="M161" s="140">
        <v>0.255</v>
      </c>
      <c r="N161" s="140">
        <v>0.235</v>
      </c>
      <c r="O161" s="140">
        <v>0.215</v>
      </c>
      <c r="P161" s="215">
        <v>0.1925</v>
      </c>
    </row>
    <row r="162" spans="1:16" ht="12.75">
      <c r="A162" s="30" t="s">
        <v>1647</v>
      </c>
      <c r="B162" s="17" t="s">
        <v>1648</v>
      </c>
      <c r="C162" s="201">
        <f t="shared" si="12"/>
        <v>1.3336222402342957</v>
      </c>
      <c r="D162" s="202">
        <f t="shared" si="7"/>
        <v>16.310157997514608</v>
      </c>
      <c r="E162" s="203">
        <f t="shared" si="13"/>
        <v>12.229968506410916</v>
      </c>
      <c r="F162" s="216">
        <v>1.49</v>
      </c>
      <c r="G162" s="216">
        <v>1.34</v>
      </c>
      <c r="H162" s="216">
        <v>1.1</v>
      </c>
      <c r="I162" s="216">
        <v>0.89</v>
      </c>
      <c r="J162" s="216">
        <v>0.78</v>
      </c>
      <c r="K162" s="216">
        <v>0.7</v>
      </c>
      <c r="L162" s="216">
        <v>0.63</v>
      </c>
      <c r="M162" s="216">
        <v>0.59</v>
      </c>
      <c r="N162" s="216">
        <v>0.55</v>
      </c>
      <c r="O162" s="216">
        <v>0.51</v>
      </c>
      <c r="P162" s="217">
        <v>0.47</v>
      </c>
    </row>
    <row r="163" spans="1:16" ht="12.75">
      <c r="A163" s="40" t="s">
        <v>1550</v>
      </c>
      <c r="B163" s="10" t="s">
        <v>1551</v>
      </c>
      <c r="C163" s="204">
        <f t="shared" si="12"/>
        <v>0.09120355308119718</v>
      </c>
      <c r="D163" s="205">
        <f t="shared" si="7"/>
        <v>2.087480733156366</v>
      </c>
      <c r="E163" s="206">
        <f t="shared" si="13"/>
        <v>22.888151422104276</v>
      </c>
      <c r="F163" s="140">
        <v>1.885</v>
      </c>
      <c r="G163" s="140">
        <v>1.865</v>
      </c>
      <c r="H163" s="140">
        <v>1.84</v>
      </c>
      <c r="I163" s="140">
        <v>1.81</v>
      </c>
      <c r="J163" s="140">
        <v>1.74</v>
      </c>
      <c r="K163" s="135">
        <v>1.7</v>
      </c>
      <c r="L163" s="140">
        <v>1.6625</v>
      </c>
      <c r="M163" s="135">
        <v>1.65</v>
      </c>
      <c r="N163" s="140">
        <v>0.8625</v>
      </c>
      <c r="O163" s="140">
        <v>0.55</v>
      </c>
      <c r="P163" s="215">
        <v>0.24</v>
      </c>
    </row>
    <row r="164" spans="1:16" ht="12.75">
      <c r="A164" s="40" t="s">
        <v>1566</v>
      </c>
      <c r="B164" s="10" t="s">
        <v>1567</v>
      </c>
      <c r="C164" s="204">
        <f t="shared" si="12"/>
        <v>0.7924037945389942</v>
      </c>
      <c r="D164" s="205">
        <f t="shared" si="7"/>
        <v>15.277391421907872</v>
      </c>
      <c r="E164" s="206">
        <f t="shared" si="13"/>
        <v>19.27980598678982</v>
      </c>
      <c r="F164" s="140">
        <v>0.76</v>
      </c>
      <c r="G164" s="140">
        <v>0.74</v>
      </c>
      <c r="H164" s="140">
        <v>0.66</v>
      </c>
      <c r="I164" s="140">
        <v>0.58</v>
      </c>
      <c r="J164" s="140">
        <v>0.52</v>
      </c>
      <c r="K164" s="140">
        <v>0.37333</v>
      </c>
      <c r="L164" s="140">
        <v>0.22067</v>
      </c>
      <c r="M164" s="140">
        <v>0.19333</v>
      </c>
      <c r="N164" s="140">
        <v>0.1778</v>
      </c>
      <c r="O164" s="140">
        <v>0.16592</v>
      </c>
      <c r="P164" s="136">
        <v>0.13036</v>
      </c>
    </row>
    <row r="165" spans="1:16" ht="12.75">
      <c r="A165" s="40" t="s">
        <v>677</v>
      </c>
      <c r="B165" s="10" t="s">
        <v>682</v>
      </c>
      <c r="C165" s="204">
        <f t="shared" si="12"/>
        <v>1.4125326988869356</v>
      </c>
      <c r="D165" s="205">
        <f t="shared" si="7"/>
        <v>12.94843559678187</v>
      </c>
      <c r="E165" s="206">
        <f t="shared" si="13"/>
        <v>9.166821842060813</v>
      </c>
      <c r="F165" s="140">
        <v>1.25</v>
      </c>
      <c r="G165" s="140">
        <v>1.1</v>
      </c>
      <c r="H165" s="140">
        <v>0.88</v>
      </c>
      <c r="I165" s="140">
        <v>0.73</v>
      </c>
      <c r="J165" s="140">
        <v>0.69</v>
      </c>
      <c r="K165" s="135">
        <v>0.68</v>
      </c>
      <c r="L165" s="140">
        <v>0.67</v>
      </c>
      <c r="M165" s="140">
        <v>0.63</v>
      </c>
      <c r="N165" s="140">
        <v>0.58</v>
      </c>
      <c r="O165" s="140">
        <v>0.55</v>
      </c>
      <c r="P165" s="215">
        <v>0.52</v>
      </c>
    </row>
    <row r="166" spans="1:16" ht="12.75">
      <c r="A166" s="49" t="s">
        <v>750</v>
      </c>
      <c r="B166" s="50" t="s">
        <v>751</v>
      </c>
      <c r="C166" s="207">
        <f t="shared" si="12"/>
        <v>0.6186063830547998</v>
      </c>
      <c r="D166" s="208">
        <f t="shared" si="7"/>
        <v>7.728920677708295</v>
      </c>
      <c r="E166" s="209">
        <f t="shared" si="13"/>
        <v>12.494084913158133</v>
      </c>
      <c r="F166" s="176">
        <v>0.74</v>
      </c>
      <c r="G166" s="176">
        <v>0.7</v>
      </c>
      <c r="H166" s="139">
        <v>0.68</v>
      </c>
      <c r="I166" s="176">
        <v>0.65</v>
      </c>
      <c r="J166" s="176">
        <v>0.61</v>
      </c>
      <c r="K166" s="176">
        <v>0.51</v>
      </c>
      <c r="L166" s="176">
        <v>0.42</v>
      </c>
      <c r="M166" s="176">
        <v>0.34199999999999997</v>
      </c>
      <c r="N166" s="176">
        <v>0.294</v>
      </c>
      <c r="O166" s="176">
        <v>0.27</v>
      </c>
      <c r="P166" s="218">
        <v>0.22799999999999998</v>
      </c>
    </row>
    <row r="167" spans="1:16" ht="12.75">
      <c r="A167" s="40" t="s">
        <v>1124</v>
      </c>
      <c r="B167" s="10" t="s">
        <v>1125</v>
      </c>
      <c r="C167" s="204">
        <f t="shared" si="12"/>
        <v>1.2672633469870933</v>
      </c>
      <c r="D167" s="205">
        <f t="shared" si="7"/>
        <v>7.646741426041981</v>
      </c>
      <c r="E167" s="206">
        <f t="shared" si="13"/>
        <v>6.034058701549316</v>
      </c>
      <c r="F167" s="140">
        <v>0.795</v>
      </c>
      <c r="G167" s="140">
        <v>0.78</v>
      </c>
      <c r="H167" s="140">
        <v>0.71</v>
      </c>
      <c r="I167" s="140">
        <v>0.65</v>
      </c>
      <c r="J167" s="140">
        <v>0.6</v>
      </c>
      <c r="K167" s="140">
        <v>0.55</v>
      </c>
      <c r="L167" s="140">
        <v>0.526</v>
      </c>
      <c r="M167" s="140">
        <v>0.5</v>
      </c>
      <c r="N167" s="140">
        <v>0.48</v>
      </c>
      <c r="O167" s="140">
        <v>0.47</v>
      </c>
      <c r="P167" s="215">
        <v>0.4425</v>
      </c>
    </row>
    <row r="168" spans="1:16" ht="12.75">
      <c r="A168" s="40" t="s">
        <v>1552</v>
      </c>
      <c r="B168" s="10" t="s">
        <v>1553</v>
      </c>
      <c r="C168" s="204">
        <f t="shared" si="12"/>
        <v>1.3249001494921993</v>
      </c>
      <c r="D168" s="205">
        <f t="shared" si="7"/>
        <v>19.800477020083406</v>
      </c>
      <c r="E168" s="206">
        <f t="shared" si="13"/>
        <v>14.944882471084654</v>
      </c>
      <c r="F168" s="140">
        <v>0.51</v>
      </c>
      <c r="G168" s="140">
        <v>0.455</v>
      </c>
      <c r="H168" s="140">
        <v>0.41</v>
      </c>
      <c r="I168" s="140">
        <v>0.35</v>
      </c>
      <c r="J168" s="140">
        <v>0.26333</v>
      </c>
      <c r="K168" s="140">
        <v>0.20667</v>
      </c>
      <c r="L168" s="140">
        <v>0.19</v>
      </c>
      <c r="M168" s="140">
        <v>0.16933</v>
      </c>
      <c r="N168" s="140">
        <v>0.162</v>
      </c>
      <c r="O168" s="140">
        <v>0.14</v>
      </c>
      <c r="P168" s="215">
        <v>0.12667</v>
      </c>
    </row>
    <row r="169" spans="1:16" ht="12.75">
      <c r="A169" s="40" t="s">
        <v>696</v>
      </c>
      <c r="B169" s="10" t="s">
        <v>697</v>
      </c>
      <c r="C169" s="204">
        <f t="shared" si="12"/>
        <v>0.6883043642195703</v>
      </c>
      <c r="D169" s="205">
        <f t="shared" si="7"/>
        <v>1.9577564477629705</v>
      </c>
      <c r="E169" s="206">
        <f t="shared" si="13"/>
        <v>2.8443179348176306</v>
      </c>
      <c r="F169" s="140">
        <v>1.84</v>
      </c>
      <c r="G169" s="140">
        <v>1.82</v>
      </c>
      <c r="H169" s="140">
        <v>1.78</v>
      </c>
      <c r="I169" s="140">
        <v>1.7</v>
      </c>
      <c r="J169" s="140">
        <v>1.68</v>
      </c>
      <c r="K169" s="140">
        <v>1.67</v>
      </c>
      <c r="L169" s="140">
        <v>1.66</v>
      </c>
      <c r="M169" s="140">
        <v>1.63</v>
      </c>
      <c r="N169" s="140">
        <v>1.55</v>
      </c>
      <c r="O169" s="140">
        <v>1.47</v>
      </c>
      <c r="P169" s="215">
        <v>1.39</v>
      </c>
    </row>
    <row r="170" spans="1:16" ht="12.75">
      <c r="A170" s="40" t="s">
        <v>886</v>
      </c>
      <c r="B170" s="10" t="s">
        <v>887</v>
      </c>
      <c r="C170" s="204">
        <f t="shared" si="12"/>
        <v>0.43331842773539503</v>
      </c>
      <c r="D170" s="205">
        <f t="shared" si="7"/>
        <v>3.0668943850405306</v>
      </c>
      <c r="E170" s="206">
        <f t="shared" si="13"/>
        <v>7.077692036013117</v>
      </c>
      <c r="F170" s="140">
        <v>1.07</v>
      </c>
      <c r="G170" s="140">
        <v>1.02</v>
      </c>
      <c r="H170" s="140">
        <v>1</v>
      </c>
      <c r="I170" s="140">
        <v>0.99</v>
      </c>
      <c r="J170" s="140">
        <v>0.98</v>
      </c>
      <c r="K170" s="140">
        <v>0.92</v>
      </c>
      <c r="L170" s="140">
        <v>0.88</v>
      </c>
      <c r="M170" s="140">
        <v>0.8</v>
      </c>
      <c r="N170" s="140">
        <v>0.73</v>
      </c>
      <c r="O170" s="140">
        <v>0.64</v>
      </c>
      <c r="P170" s="215">
        <v>0.54</v>
      </c>
    </row>
    <row r="171" spans="1:16" ht="12.75">
      <c r="A171" s="40" t="s">
        <v>1584</v>
      </c>
      <c r="B171" s="10" t="s">
        <v>1585</v>
      </c>
      <c r="C171" s="204">
        <f t="shared" si="12"/>
        <v>0.4063759431250775</v>
      </c>
      <c r="D171" s="205">
        <f t="shared" si="7"/>
        <v>21.99548028437499</v>
      </c>
      <c r="E171" s="206">
        <f t="shared" si="13"/>
        <v>54.1259409088718</v>
      </c>
      <c r="F171" s="140">
        <v>0.59</v>
      </c>
      <c r="G171" s="140">
        <v>0.45</v>
      </c>
      <c r="H171" s="140">
        <v>0.33</v>
      </c>
      <c r="I171" s="140">
        <v>0.3</v>
      </c>
      <c r="J171" s="140">
        <v>0.26788</v>
      </c>
      <c r="K171" s="140">
        <v>0.21834</v>
      </c>
      <c r="L171" s="140">
        <v>0.1622</v>
      </c>
      <c r="M171" s="140">
        <v>0.1076</v>
      </c>
      <c r="N171" s="140">
        <v>0.0733</v>
      </c>
      <c r="O171" s="140">
        <v>0.042120000000000005</v>
      </c>
      <c r="P171" s="215">
        <v>0.0078</v>
      </c>
    </row>
    <row r="172" spans="1:16" ht="12.75">
      <c r="A172" s="30" t="s">
        <v>704</v>
      </c>
      <c r="B172" s="17" t="s">
        <v>705</v>
      </c>
      <c r="C172" s="201">
        <f t="shared" si="12"/>
        <v>1.2117169188065873</v>
      </c>
      <c r="D172" s="202">
        <f t="shared" si="7"/>
        <v>4.97985901213569</v>
      </c>
      <c r="E172" s="203">
        <f t="shared" si="13"/>
        <v>4.109754460670834</v>
      </c>
      <c r="F172" s="216">
        <v>0.374</v>
      </c>
      <c r="G172" s="216">
        <v>0.362</v>
      </c>
      <c r="H172" s="216">
        <v>0.35</v>
      </c>
      <c r="I172" s="216">
        <v>0.32</v>
      </c>
      <c r="J172" s="216">
        <v>0.31333</v>
      </c>
      <c r="K172" s="216">
        <v>0.29332</v>
      </c>
      <c r="L172" s="216">
        <v>0.28999</v>
      </c>
      <c r="M172" s="216">
        <v>0.28</v>
      </c>
      <c r="N172" s="216">
        <v>0.275</v>
      </c>
      <c r="O172" s="216">
        <v>0.26</v>
      </c>
      <c r="P172" s="217">
        <v>0.25001</v>
      </c>
    </row>
    <row r="173" spans="1:16" ht="12.75">
      <c r="A173" s="40" t="s">
        <v>896</v>
      </c>
      <c r="B173" s="10" t="s">
        <v>897</v>
      </c>
      <c r="C173" s="204" t="s">
        <v>185</v>
      </c>
      <c r="D173" s="205">
        <f t="shared" si="7"/>
        <v>9.98969956090936</v>
      </c>
      <c r="E173" s="206" t="s">
        <v>185</v>
      </c>
      <c r="F173" s="140">
        <v>2.64</v>
      </c>
      <c r="G173" s="140">
        <v>2.48</v>
      </c>
      <c r="H173" s="140">
        <v>2.32</v>
      </c>
      <c r="I173" s="140">
        <v>2.17</v>
      </c>
      <c r="J173" s="140">
        <v>2.005</v>
      </c>
      <c r="K173" s="140">
        <v>1.64</v>
      </c>
      <c r="L173" s="140">
        <v>1.4825</v>
      </c>
      <c r="M173" s="140">
        <v>1.33</v>
      </c>
      <c r="N173" s="140">
        <v>0.2</v>
      </c>
      <c r="O173" s="140">
        <v>0</v>
      </c>
      <c r="P173" s="215">
        <v>0</v>
      </c>
    </row>
    <row r="174" spans="1:16" ht="12.75">
      <c r="A174" s="40" t="s">
        <v>1136</v>
      </c>
      <c r="B174" s="10" t="s">
        <v>1137</v>
      </c>
      <c r="C174" s="204">
        <f t="shared" si="12"/>
        <v>1.5321603865628968</v>
      </c>
      <c r="D174" s="205">
        <f t="shared" si="7"/>
        <v>25.160728984411286</v>
      </c>
      <c r="E174" s="206">
        <f>((F174/P174)^(1/10)-1)*100</f>
        <v>16.421733132557016</v>
      </c>
      <c r="F174" s="140">
        <v>2.15</v>
      </c>
      <c r="G174" s="140">
        <v>1.9</v>
      </c>
      <c r="H174" s="140">
        <v>1.5</v>
      </c>
      <c r="I174" s="140">
        <v>1.1</v>
      </c>
      <c r="J174" s="140">
        <v>0.78</v>
      </c>
      <c r="K174" s="140">
        <v>0.7</v>
      </c>
      <c r="L174" s="140">
        <v>0.63</v>
      </c>
      <c r="M174" s="140">
        <v>0.59</v>
      </c>
      <c r="N174" s="140">
        <v>0.55</v>
      </c>
      <c r="O174" s="140">
        <v>0.51</v>
      </c>
      <c r="P174" s="215">
        <v>0.47</v>
      </c>
    </row>
    <row r="175" spans="1:16" ht="12.75">
      <c r="A175" s="40" t="s">
        <v>1606</v>
      </c>
      <c r="B175" s="10" t="s">
        <v>1607</v>
      </c>
      <c r="C175" s="204" t="s">
        <v>185</v>
      </c>
      <c r="D175" s="205">
        <f t="shared" si="7"/>
        <v>6.929835397542039</v>
      </c>
      <c r="E175" s="206" t="s">
        <v>185</v>
      </c>
      <c r="F175" s="140">
        <v>1.37</v>
      </c>
      <c r="G175" s="140">
        <v>1.26</v>
      </c>
      <c r="H175" s="140">
        <v>1.18</v>
      </c>
      <c r="I175" s="140">
        <v>1.11</v>
      </c>
      <c r="J175" s="140">
        <v>1.06</v>
      </c>
      <c r="K175" s="140">
        <v>0.98</v>
      </c>
      <c r="L175" s="140">
        <v>0.89</v>
      </c>
      <c r="M175" s="140">
        <v>0.72</v>
      </c>
      <c r="N175" s="135">
        <v>0.64</v>
      </c>
      <c r="O175" s="140">
        <v>0.16</v>
      </c>
      <c r="P175" s="215">
        <v>0</v>
      </c>
    </row>
    <row r="176" spans="1:16" ht="12.75">
      <c r="A176" s="49" t="s">
        <v>1649</v>
      </c>
      <c r="B176" s="50" t="s">
        <v>1650</v>
      </c>
      <c r="C176" s="207">
        <f aca="true" t="shared" si="15" ref="C176:C239">D176/E176</f>
        <v>1.0451401094379347</v>
      </c>
      <c r="D176" s="208">
        <f t="shared" si="7"/>
        <v>16.271101521949817</v>
      </c>
      <c r="E176" s="209">
        <f aca="true" t="shared" si="16" ref="E176:E207">((F176/P176)^(1/10)-1)*100</f>
        <v>15.568344736764761</v>
      </c>
      <c r="F176" s="176">
        <v>0.34</v>
      </c>
      <c r="G176" s="176">
        <v>0.3</v>
      </c>
      <c r="H176" s="176">
        <v>0.26</v>
      </c>
      <c r="I176" s="176">
        <v>0.22</v>
      </c>
      <c r="J176" s="176">
        <v>0.18</v>
      </c>
      <c r="K176" s="176">
        <v>0.16</v>
      </c>
      <c r="L176" s="139">
        <v>0.14</v>
      </c>
      <c r="M176" s="176">
        <v>0.14</v>
      </c>
      <c r="N176" s="176">
        <v>0.12</v>
      </c>
      <c r="O176" s="176">
        <v>0.1</v>
      </c>
      <c r="P176" s="218">
        <v>0.08</v>
      </c>
    </row>
    <row r="177" spans="1:16" ht="12.75">
      <c r="A177" s="40" t="s">
        <v>1681</v>
      </c>
      <c r="B177" s="10" t="s">
        <v>1682</v>
      </c>
      <c r="C177" s="204">
        <f t="shared" si="15"/>
        <v>0.9548553585417343</v>
      </c>
      <c r="D177" s="205">
        <f t="shared" si="7"/>
        <v>14.037357635025295</v>
      </c>
      <c r="E177" s="206">
        <f>((F177/P177)^(1/10)-1)*100</f>
        <v>14.701030380625713</v>
      </c>
      <c r="F177" s="140">
        <v>0.54</v>
      </c>
      <c r="G177" s="140">
        <v>0.48</v>
      </c>
      <c r="H177" s="140">
        <v>0.42</v>
      </c>
      <c r="I177" s="140">
        <v>0.38</v>
      </c>
      <c r="J177" s="140">
        <v>0.33</v>
      </c>
      <c r="K177" s="140">
        <v>0.28</v>
      </c>
      <c r="L177" s="140">
        <v>0.23</v>
      </c>
      <c r="M177" s="140">
        <v>0.19</v>
      </c>
      <c r="N177" s="140">
        <v>0.17</v>
      </c>
      <c r="O177" s="140">
        <v>0.152</v>
      </c>
      <c r="P177" s="215">
        <v>0.137</v>
      </c>
    </row>
    <row r="178" spans="1:16" ht="12.75">
      <c r="A178" s="40" t="s">
        <v>1530</v>
      </c>
      <c r="B178" s="10" t="s">
        <v>1531</v>
      </c>
      <c r="C178" s="204">
        <f t="shared" si="15"/>
        <v>0.7146131347697222</v>
      </c>
      <c r="D178" s="205">
        <f t="shared" si="7"/>
        <v>8.369880407476993</v>
      </c>
      <c r="E178" s="206">
        <f t="shared" si="16"/>
        <v>11.712463709716324</v>
      </c>
      <c r="F178" s="140">
        <v>4.2</v>
      </c>
      <c r="G178" s="140">
        <v>3.89</v>
      </c>
      <c r="H178" s="140">
        <v>3.39</v>
      </c>
      <c r="I178" s="140">
        <v>3.23</v>
      </c>
      <c r="J178" s="140">
        <v>3.07</v>
      </c>
      <c r="K178" s="140">
        <v>2.81</v>
      </c>
      <c r="L178" s="140">
        <v>2.575</v>
      </c>
      <c r="M178" s="140">
        <v>2.36</v>
      </c>
      <c r="N178" s="140">
        <v>2.075</v>
      </c>
      <c r="O178" s="140">
        <v>1.5375</v>
      </c>
      <c r="P178" s="215">
        <v>1.3875</v>
      </c>
    </row>
    <row r="179" spans="1:16" ht="12.75">
      <c r="A179" s="40" t="s">
        <v>1534</v>
      </c>
      <c r="B179" s="10" t="s">
        <v>1535</v>
      </c>
      <c r="C179" s="204">
        <f t="shared" si="15"/>
        <v>0.6549927114878108</v>
      </c>
      <c r="D179" s="205">
        <f t="shared" si="7"/>
        <v>8.622943321399479</v>
      </c>
      <c r="E179" s="206">
        <f t="shared" si="16"/>
        <v>13.164945456892996</v>
      </c>
      <c r="F179" s="135">
        <v>0.62</v>
      </c>
      <c r="G179" s="140">
        <v>0.605</v>
      </c>
      <c r="H179" s="140">
        <v>0.545</v>
      </c>
      <c r="I179" s="140">
        <v>0.49</v>
      </c>
      <c r="J179" s="140">
        <v>0.45</v>
      </c>
      <c r="K179" s="140">
        <v>0.41</v>
      </c>
      <c r="L179" s="140">
        <v>0.37</v>
      </c>
      <c r="M179" s="140">
        <v>0.33</v>
      </c>
      <c r="N179" s="140">
        <v>0.29</v>
      </c>
      <c r="O179" s="140">
        <v>0.24</v>
      </c>
      <c r="P179" s="136">
        <v>0.18</v>
      </c>
    </row>
    <row r="180" spans="1:16" ht="12.75">
      <c r="A180" s="40" t="s">
        <v>623</v>
      </c>
      <c r="B180" s="10" t="s">
        <v>631</v>
      </c>
      <c r="C180" s="204">
        <f t="shared" si="15"/>
        <v>1.1861396041959984</v>
      </c>
      <c r="D180" s="205">
        <f t="shared" si="14"/>
        <v>10.019531325417308</v>
      </c>
      <c r="E180" s="206">
        <f t="shared" si="16"/>
        <v>8.447177119769854</v>
      </c>
      <c r="F180" s="140">
        <v>1.08</v>
      </c>
      <c r="G180" s="140">
        <v>1</v>
      </c>
      <c r="H180" s="140">
        <v>0.88</v>
      </c>
      <c r="I180" s="140">
        <v>0.76</v>
      </c>
      <c r="J180" s="140">
        <v>0.72</v>
      </c>
      <c r="K180" s="140">
        <v>0.67</v>
      </c>
      <c r="L180" s="140">
        <v>0.64</v>
      </c>
      <c r="M180" s="140">
        <v>0.6</v>
      </c>
      <c r="N180" s="140">
        <v>0.59</v>
      </c>
      <c r="O180" s="140">
        <v>0.56</v>
      </c>
      <c r="P180" s="215">
        <v>0.48</v>
      </c>
    </row>
    <row r="181" spans="1:16" ht="12.75">
      <c r="A181" s="40" t="s">
        <v>1651</v>
      </c>
      <c r="B181" s="10" t="s">
        <v>1652</v>
      </c>
      <c r="C181" s="204">
        <f t="shared" si="15"/>
        <v>0.8153490392156649</v>
      </c>
      <c r="D181" s="205">
        <f t="shared" si="14"/>
        <v>22.423992536427463</v>
      </c>
      <c r="E181" s="206">
        <f t="shared" si="16"/>
        <v>27.502322880025098</v>
      </c>
      <c r="F181" s="140">
        <v>0.88</v>
      </c>
      <c r="G181" s="140">
        <v>0.84</v>
      </c>
      <c r="H181" s="140">
        <v>0.72</v>
      </c>
      <c r="I181" s="140">
        <v>0.6</v>
      </c>
      <c r="J181" s="140">
        <v>0.4</v>
      </c>
      <c r="K181" s="140">
        <v>0.32</v>
      </c>
      <c r="L181" s="140">
        <v>0.23</v>
      </c>
      <c r="M181" s="140">
        <v>0.19</v>
      </c>
      <c r="N181" s="140">
        <v>0.15</v>
      </c>
      <c r="O181" s="140">
        <v>0.11</v>
      </c>
      <c r="P181" s="215">
        <v>0.0775</v>
      </c>
    </row>
    <row r="182" spans="1:16" ht="12.75">
      <c r="A182" s="30" t="s">
        <v>390</v>
      </c>
      <c r="B182" s="17" t="s">
        <v>391</v>
      </c>
      <c r="C182" s="201" t="s">
        <v>185</v>
      </c>
      <c r="D182" s="202">
        <f t="shared" si="14"/>
        <v>10.549804432158316</v>
      </c>
      <c r="E182" s="203" t="s">
        <v>185</v>
      </c>
      <c r="F182" s="216">
        <v>2.84</v>
      </c>
      <c r="G182" s="216">
        <v>2.722</v>
      </c>
      <c r="H182" s="216">
        <v>2.493</v>
      </c>
      <c r="I182" s="216">
        <v>2.2859999999999996</v>
      </c>
      <c r="J182" s="216">
        <v>1.9655</v>
      </c>
      <c r="K182" s="216">
        <v>1.72</v>
      </c>
      <c r="L182" s="216">
        <v>1.5325</v>
      </c>
      <c r="M182" s="216">
        <v>1.289</v>
      </c>
      <c r="N182" s="216">
        <v>0.7165</v>
      </c>
      <c r="O182" s="216">
        <v>0</v>
      </c>
      <c r="P182" s="217">
        <v>0</v>
      </c>
    </row>
    <row r="183" spans="1:16" ht="12.75">
      <c r="A183" s="40" t="s">
        <v>840</v>
      </c>
      <c r="B183" s="10" t="s">
        <v>841</v>
      </c>
      <c r="C183" s="204">
        <f t="shared" si="15"/>
        <v>1.3496401191425482</v>
      </c>
      <c r="D183" s="205">
        <f t="shared" si="14"/>
        <v>16.054311135316702</v>
      </c>
      <c r="E183" s="206">
        <f t="shared" si="16"/>
        <v>11.895253340213618</v>
      </c>
      <c r="F183" s="135">
        <v>1.6</v>
      </c>
      <c r="G183" s="140">
        <v>1.49</v>
      </c>
      <c r="H183" s="140">
        <v>1.24</v>
      </c>
      <c r="I183" s="140">
        <v>1.01</v>
      </c>
      <c r="J183" s="140">
        <v>0.96</v>
      </c>
      <c r="K183" s="140">
        <v>0.76</v>
      </c>
      <c r="L183" s="140">
        <v>0.69</v>
      </c>
      <c r="M183" s="140">
        <v>0.58</v>
      </c>
      <c r="N183" s="135">
        <v>0.56</v>
      </c>
      <c r="O183" s="140">
        <v>0.54</v>
      </c>
      <c r="P183" s="136">
        <v>0.52</v>
      </c>
    </row>
    <row r="184" spans="1:16" ht="12.75">
      <c r="A184" s="40" t="s">
        <v>1745</v>
      </c>
      <c r="B184" s="10" t="s">
        <v>1746</v>
      </c>
      <c r="C184" s="204">
        <f t="shared" si="15"/>
        <v>0.885850841371365</v>
      </c>
      <c r="D184" s="205">
        <f t="shared" si="14"/>
        <v>9.939152802623497</v>
      </c>
      <c r="E184" s="206">
        <f t="shared" si="16"/>
        <v>11.21989429646748</v>
      </c>
      <c r="F184" s="140">
        <v>0.265</v>
      </c>
      <c r="G184" s="140">
        <v>0.245</v>
      </c>
      <c r="H184" s="140">
        <v>0.225</v>
      </c>
      <c r="I184" s="140">
        <v>0.205</v>
      </c>
      <c r="J184" s="140">
        <v>0.185</v>
      </c>
      <c r="K184" s="140">
        <v>0.165</v>
      </c>
      <c r="L184" s="140">
        <v>0.124</v>
      </c>
      <c r="M184" s="140">
        <v>0.106</v>
      </c>
      <c r="N184" s="140">
        <v>0.101</v>
      </c>
      <c r="O184" s="140">
        <v>0.097</v>
      </c>
      <c r="P184" s="215">
        <v>0.0915</v>
      </c>
    </row>
    <row r="185" spans="1:16" ht="12.75">
      <c r="A185" s="40" t="s">
        <v>698</v>
      </c>
      <c r="B185" s="10" t="s">
        <v>699</v>
      </c>
      <c r="C185" s="204">
        <f t="shared" si="15"/>
        <v>1.0406573788246387</v>
      </c>
      <c r="D185" s="205">
        <f t="shared" si="14"/>
        <v>11.382417860287886</v>
      </c>
      <c r="E185" s="206">
        <f t="shared" si="16"/>
        <v>10.937718880294355</v>
      </c>
      <c r="F185" s="140">
        <v>0.96</v>
      </c>
      <c r="G185" s="140">
        <v>0.88</v>
      </c>
      <c r="H185" s="140">
        <v>0.8</v>
      </c>
      <c r="I185" s="140">
        <v>0.72</v>
      </c>
      <c r="J185" s="140">
        <v>0.64</v>
      </c>
      <c r="K185" s="140">
        <v>0.56</v>
      </c>
      <c r="L185" s="140">
        <v>0.46</v>
      </c>
      <c r="M185" s="140">
        <v>0.42</v>
      </c>
      <c r="N185" s="140">
        <v>0.4</v>
      </c>
      <c r="O185" s="140">
        <v>0.38</v>
      </c>
      <c r="P185" s="215">
        <v>0.34</v>
      </c>
    </row>
    <row r="186" spans="1:16" ht="12.75">
      <c r="A186" s="49" t="s">
        <v>1653</v>
      </c>
      <c r="B186" s="50" t="s">
        <v>1654</v>
      </c>
      <c r="C186" s="207">
        <f t="shared" si="15"/>
        <v>1.0547669442073648</v>
      </c>
      <c r="D186" s="208">
        <f t="shared" si="14"/>
        <v>14.869835499703509</v>
      </c>
      <c r="E186" s="209">
        <f t="shared" si="16"/>
        <v>14.097745081381818</v>
      </c>
      <c r="F186" s="176">
        <v>0.86</v>
      </c>
      <c r="G186" s="176">
        <v>0.78</v>
      </c>
      <c r="H186" s="176">
        <v>0.7</v>
      </c>
      <c r="I186" s="176">
        <v>0.62</v>
      </c>
      <c r="J186" s="176">
        <v>0.53</v>
      </c>
      <c r="K186" s="176">
        <v>0.43</v>
      </c>
      <c r="L186" s="176">
        <v>0.39</v>
      </c>
      <c r="M186" s="176">
        <v>0.34</v>
      </c>
      <c r="N186" s="176">
        <v>0.31</v>
      </c>
      <c r="O186" s="176">
        <v>0.27</v>
      </c>
      <c r="P186" s="218">
        <v>0.23</v>
      </c>
    </row>
    <row r="187" spans="1:16" ht="12.75">
      <c r="A187" s="40" t="s">
        <v>1628</v>
      </c>
      <c r="B187" s="10" t="s">
        <v>1635</v>
      </c>
      <c r="C187" s="204">
        <f t="shared" si="15"/>
        <v>1.101139349995154</v>
      </c>
      <c r="D187" s="205">
        <f t="shared" si="14"/>
        <v>6.151655480544238</v>
      </c>
      <c r="E187" s="206">
        <f t="shared" si="16"/>
        <v>5.586627596744509</v>
      </c>
      <c r="F187" s="135">
        <v>0.62</v>
      </c>
      <c r="G187" s="140">
        <v>0.59</v>
      </c>
      <c r="H187" s="140">
        <v>0.55</v>
      </c>
      <c r="I187" s="140">
        <v>0.515</v>
      </c>
      <c r="J187" s="140">
        <v>0.48667</v>
      </c>
      <c r="K187" s="140">
        <v>0.46</v>
      </c>
      <c r="L187" s="140">
        <v>0.43333</v>
      </c>
      <c r="M187" s="140">
        <v>0.41333</v>
      </c>
      <c r="N187" s="140">
        <v>0.3956</v>
      </c>
      <c r="O187" s="140">
        <v>0.3778</v>
      </c>
      <c r="P187" s="215">
        <v>0.36</v>
      </c>
    </row>
    <row r="188" spans="1:16" ht="12.75">
      <c r="A188" s="40" t="s">
        <v>714</v>
      </c>
      <c r="B188" s="10" t="s">
        <v>715</v>
      </c>
      <c r="C188" s="204">
        <f t="shared" si="15"/>
        <v>0.8845885783640571</v>
      </c>
      <c r="D188" s="205">
        <f t="shared" si="14"/>
        <v>9.501190566230221</v>
      </c>
      <c r="E188" s="206">
        <f t="shared" si="16"/>
        <v>10.740801767756892</v>
      </c>
      <c r="F188" s="140">
        <v>2.33</v>
      </c>
      <c r="G188" s="140">
        <v>2.32</v>
      </c>
      <c r="H188" s="140">
        <v>2.08</v>
      </c>
      <c r="I188" s="140">
        <v>1.92</v>
      </c>
      <c r="J188" s="140">
        <v>1.72</v>
      </c>
      <c r="K188" s="140">
        <v>1.48</v>
      </c>
      <c r="L188" s="140">
        <v>1.32</v>
      </c>
      <c r="M188" s="140">
        <v>1.2</v>
      </c>
      <c r="N188" s="140">
        <v>1.06</v>
      </c>
      <c r="O188" s="140">
        <v>0.96</v>
      </c>
      <c r="P188" s="215">
        <v>0.84</v>
      </c>
    </row>
    <row r="189" spans="1:16" ht="12.75">
      <c r="A189" s="40" t="s">
        <v>1655</v>
      </c>
      <c r="B189" s="10" t="s">
        <v>1656</v>
      </c>
      <c r="C189" s="204">
        <f t="shared" si="15"/>
        <v>1.1536592824608214</v>
      </c>
      <c r="D189" s="205">
        <f t="shared" si="14"/>
        <v>13.396657763302722</v>
      </c>
      <c r="E189" s="206">
        <f t="shared" si="16"/>
        <v>11.612317403390438</v>
      </c>
      <c r="F189" s="140">
        <v>0.9</v>
      </c>
      <c r="G189" s="140">
        <v>0.86</v>
      </c>
      <c r="H189" s="140">
        <v>0.74</v>
      </c>
      <c r="I189" s="140">
        <v>0.64</v>
      </c>
      <c r="J189" s="140">
        <v>0.56</v>
      </c>
      <c r="K189" s="140">
        <v>0.48</v>
      </c>
      <c r="L189" s="140">
        <v>0.38</v>
      </c>
      <c r="M189" s="140">
        <v>0.36</v>
      </c>
      <c r="N189" s="140">
        <v>0.34</v>
      </c>
      <c r="O189" s="140">
        <v>0.32</v>
      </c>
      <c r="P189" s="215">
        <v>0.3</v>
      </c>
    </row>
    <row r="190" spans="1:16" ht="12.75">
      <c r="A190" s="124" t="s">
        <v>1657</v>
      </c>
      <c r="B190" s="10" t="s">
        <v>1658</v>
      </c>
      <c r="C190" s="204">
        <f t="shared" si="15"/>
        <v>1.3636452203583354</v>
      </c>
      <c r="D190" s="205">
        <f t="shared" si="14"/>
        <v>30.772200366006807</v>
      </c>
      <c r="E190" s="206">
        <f t="shared" si="16"/>
        <v>22.566133702958723</v>
      </c>
      <c r="F190" s="140">
        <v>0.68</v>
      </c>
      <c r="G190" s="140">
        <v>0.56</v>
      </c>
      <c r="H190" s="140">
        <v>0.43333</v>
      </c>
      <c r="I190" s="140">
        <v>0.30667</v>
      </c>
      <c r="J190" s="140">
        <v>0.21333</v>
      </c>
      <c r="K190" s="140">
        <v>0.1778</v>
      </c>
      <c r="L190" s="140">
        <v>0.16</v>
      </c>
      <c r="M190" s="140">
        <v>0.12444</v>
      </c>
      <c r="N190" s="140">
        <v>0.11555</v>
      </c>
      <c r="O190" s="140">
        <v>0.10667</v>
      </c>
      <c r="P190" s="215">
        <v>0.08888</v>
      </c>
    </row>
    <row r="191" spans="1:16" ht="12.75">
      <c r="A191" s="40" t="s">
        <v>392</v>
      </c>
      <c r="B191" s="10" t="s">
        <v>393</v>
      </c>
      <c r="C191" s="204" t="s">
        <v>185</v>
      </c>
      <c r="D191" s="205">
        <f t="shared" si="14"/>
        <v>30.353150234562175</v>
      </c>
      <c r="E191" s="206" t="s">
        <v>185</v>
      </c>
      <c r="F191" s="140">
        <v>1.035</v>
      </c>
      <c r="G191" s="140">
        <v>0.83</v>
      </c>
      <c r="H191" s="140">
        <v>0.55</v>
      </c>
      <c r="I191" s="140">
        <v>0.4</v>
      </c>
      <c r="J191" s="140">
        <v>0.34</v>
      </c>
      <c r="K191" s="140">
        <v>0.275</v>
      </c>
      <c r="L191" s="140">
        <v>0.25</v>
      </c>
      <c r="M191" s="135">
        <v>0.24</v>
      </c>
      <c r="N191" s="140">
        <v>0.225</v>
      </c>
      <c r="O191" s="140">
        <v>0</v>
      </c>
      <c r="P191" s="215">
        <v>0</v>
      </c>
    </row>
    <row r="192" spans="1:16" ht="12.75">
      <c r="A192" s="30" t="s">
        <v>1538</v>
      </c>
      <c r="B192" s="17" t="s">
        <v>1539</v>
      </c>
      <c r="C192" s="201">
        <f t="shared" si="15"/>
        <v>1.686217243595908</v>
      </c>
      <c r="D192" s="202">
        <f t="shared" si="14"/>
        <v>18.664882623542333</v>
      </c>
      <c r="E192" s="203">
        <f t="shared" si="16"/>
        <v>11.069085371075271</v>
      </c>
      <c r="F192" s="216">
        <v>1</v>
      </c>
      <c r="G192" s="216">
        <v>0.875</v>
      </c>
      <c r="H192" s="216">
        <v>0.675</v>
      </c>
      <c r="I192" s="216">
        <v>0.525</v>
      </c>
      <c r="J192" s="137">
        <v>0.45</v>
      </c>
      <c r="K192" s="216">
        <v>0.425</v>
      </c>
      <c r="L192" s="137">
        <v>0.4</v>
      </c>
      <c r="M192" s="216">
        <v>0.3875</v>
      </c>
      <c r="N192" s="137">
        <v>0.375</v>
      </c>
      <c r="O192" s="216">
        <v>0.3625</v>
      </c>
      <c r="P192" s="217">
        <v>0.35</v>
      </c>
    </row>
    <row r="193" spans="1:16" ht="12.75">
      <c r="A193" s="40" t="s">
        <v>1608</v>
      </c>
      <c r="B193" s="10" t="s">
        <v>1609</v>
      </c>
      <c r="C193" s="204" t="s">
        <v>185</v>
      </c>
      <c r="D193" s="205">
        <f t="shared" si="14"/>
        <v>5.589288248337687</v>
      </c>
      <c r="E193" s="206" t="s">
        <v>185</v>
      </c>
      <c r="F193" s="140">
        <v>0.84</v>
      </c>
      <c r="G193" s="140">
        <v>0.8</v>
      </c>
      <c r="H193" s="140">
        <v>0.76</v>
      </c>
      <c r="I193" s="140">
        <v>0.73</v>
      </c>
      <c r="J193" s="140">
        <v>0.71</v>
      </c>
      <c r="K193" s="140">
        <v>0.64</v>
      </c>
      <c r="L193" s="140">
        <v>0.565</v>
      </c>
      <c r="M193" s="140">
        <v>0.485</v>
      </c>
      <c r="N193" s="135">
        <v>0.43</v>
      </c>
      <c r="O193" s="140">
        <v>0.425</v>
      </c>
      <c r="P193" s="215">
        <v>0</v>
      </c>
    </row>
    <row r="194" spans="1:16" ht="12.75">
      <c r="A194" s="40" t="s">
        <v>1626</v>
      </c>
      <c r="B194" s="10" t="s">
        <v>1633</v>
      </c>
      <c r="C194" s="204">
        <f t="shared" si="15"/>
        <v>1.5935380936990762</v>
      </c>
      <c r="D194" s="205">
        <f t="shared" si="14"/>
        <v>3.0624138001266177</v>
      </c>
      <c r="E194" s="206">
        <f t="shared" si="16"/>
        <v>1.9217700613719524</v>
      </c>
      <c r="F194" s="135">
        <v>1.5</v>
      </c>
      <c r="G194" s="140">
        <v>1.48</v>
      </c>
      <c r="H194" s="140">
        <v>1.4</v>
      </c>
      <c r="I194" s="140">
        <v>1.32</v>
      </c>
      <c r="J194" s="135">
        <v>1.3</v>
      </c>
      <c r="K194" s="140">
        <v>1.29</v>
      </c>
      <c r="L194" s="135">
        <v>1.28</v>
      </c>
      <c r="M194" s="140">
        <v>1.27</v>
      </c>
      <c r="N194" s="135">
        <v>1.26</v>
      </c>
      <c r="O194" s="140">
        <v>1.245</v>
      </c>
      <c r="P194" s="136">
        <v>1.24</v>
      </c>
    </row>
    <row r="195" spans="1:16" ht="12.75">
      <c r="A195" s="40" t="s">
        <v>991</v>
      </c>
      <c r="B195" s="10" t="s">
        <v>1078</v>
      </c>
      <c r="C195" s="204">
        <f t="shared" si="15"/>
        <v>1.4273741878194712</v>
      </c>
      <c r="D195" s="205">
        <f t="shared" si="14"/>
        <v>7.427033762416224</v>
      </c>
      <c r="E195" s="206">
        <f t="shared" si="16"/>
        <v>5.203284342532588</v>
      </c>
      <c r="F195" s="140">
        <v>1.24</v>
      </c>
      <c r="G195" s="140">
        <v>1.09333</v>
      </c>
      <c r="H195" s="140">
        <v>1.01333</v>
      </c>
      <c r="I195" s="140">
        <v>0.96</v>
      </c>
      <c r="J195" s="140">
        <v>0.90667</v>
      </c>
      <c r="K195" s="140">
        <v>0.86667</v>
      </c>
      <c r="L195" s="140">
        <v>0.82667</v>
      </c>
      <c r="M195" s="140">
        <v>0.8</v>
      </c>
      <c r="N195" s="140">
        <v>0.7822</v>
      </c>
      <c r="O195" s="140">
        <v>0.76444</v>
      </c>
      <c r="P195" s="215">
        <v>0.74667</v>
      </c>
    </row>
    <row r="196" spans="1:16" ht="12.75">
      <c r="A196" s="49" t="s">
        <v>744</v>
      </c>
      <c r="B196" s="50" t="s">
        <v>745</v>
      </c>
      <c r="C196" s="207">
        <f t="shared" si="15"/>
        <v>1.2625025240484093</v>
      </c>
      <c r="D196" s="208">
        <f t="shared" si="14"/>
        <v>7.771441142424251</v>
      </c>
      <c r="E196" s="209">
        <f t="shared" si="16"/>
        <v>6.1555846379648615</v>
      </c>
      <c r="F196" s="176">
        <v>1.89</v>
      </c>
      <c r="G196" s="176">
        <v>1.78</v>
      </c>
      <c r="H196" s="176">
        <v>1.64</v>
      </c>
      <c r="I196" s="176">
        <v>1.5</v>
      </c>
      <c r="J196" s="176">
        <v>1.42</v>
      </c>
      <c r="K196" s="176">
        <v>1.3</v>
      </c>
      <c r="L196" s="176">
        <v>1.2</v>
      </c>
      <c r="M196" s="176">
        <v>1.16</v>
      </c>
      <c r="N196" s="176">
        <v>1.12</v>
      </c>
      <c r="O196" s="176">
        <v>1.08</v>
      </c>
      <c r="P196" s="218">
        <v>1.04</v>
      </c>
    </row>
    <row r="197" spans="1:16" ht="12.75">
      <c r="A197" s="40" t="s">
        <v>1596</v>
      </c>
      <c r="B197" s="10" t="s">
        <v>1597</v>
      </c>
      <c r="C197" s="204">
        <f t="shared" si="15"/>
        <v>0.34595547071937394</v>
      </c>
      <c r="D197" s="205">
        <f t="shared" si="14"/>
        <v>8.73483945710749</v>
      </c>
      <c r="E197" s="206">
        <f t="shared" si="16"/>
        <v>25.24845015153081</v>
      </c>
      <c r="F197" s="140">
        <v>0.95</v>
      </c>
      <c r="G197" s="140">
        <v>0.825</v>
      </c>
      <c r="H197" s="140">
        <v>0.775</v>
      </c>
      <c r="I197" s="140">
        <v>0.725</v>
      </c>
      <c r="J197" s="140">
        <v>0.675</v>
      </c>
      <c r="K197" s="140">
        <v>0.625</v>
      </c>
      <c r="L197" s="140">
        <v>0.575</v>
      </c>
      <c r="M197" s="140">
        <v>0.525</v>
      </c>
      <c r="N197" s="140">
        <v>0.45</v>
      </c>
      <c r="O197" s="135">
        <v>0.4</v>
      </c>
      <c r="P197" s="215">
        <v>0.1</v>
      </c>
    </row>
    <row r="198" spans="1:16" ht="12.75">
      <c r="A198" s="40" t="s">
        <v>852</v>
      </c>
      <c r="B198" s="10" t="s">
        <v>853</v>
      </c>
      <c r="C198" s="204">
        <f t="shared" si="15"/>
        <v>0.916842201506191</v>
      </c>
      <c r="D198" s="205">
        <f t="shared" si="14"/>
        <v>10.773734315504413</v>
      </c>
      <c r="E198" s="206">
        <f t="shared" si="16"/>
        <v>11.750914495215525</v>
      </c>
      <c r="F198" s="140">
        <v>1.08</v>
      </c>
      <c r="G198" s="140">
        <v>1</v>
      </c>
      <c r="H198" s="140">
        <v>0.92</v>
      </c>
      <c r="I198" s="140">
        <v>0.82</v>
      </c>
      <c r="J198" s="140">
        <v>0.6857</v>
      </c>
      <c r="K198" s="140">
        <v>0.6475</v>
      </c>
      <c r="L198" s="140">
        <v>0.6095</v>
      </c>
      <c r="M198" s="140">
        <v>0.55875</v>
      </c>
      <c r="N198" s="140">
        <v>0.5079</v>
      </c>
      <c r="O198" s="140">
        <v>0.4317</v>
      </c>
      <c r="P198" s="215">
        <v>0.35556</v>
      </c>
    </row>
    <row r="199" spans="1:16" ht="12.75">
      <c r="A199" s="40" t="s">
        <v>1564</v>
      </c>
      <c r="B199" s="10" t="s">
        <v>1565</v>
      </c>
      <c r="C199" s="204">
        <f t="shared" si="15"/>
        <v>1.3930897301827119</v>
      </c>
      <c r="D199" s="205">
        <f t="shared" si="14"/>
        <v>6.207125806326297</v>
      </c>
      <c r="E199" s="206">
        <f t="shared" si="16"/>
        <v>4.455653983977181</v>
      </c>
      <c r="F199" s="140">
        <v>1.5</v>
      </c>
      <c r="G199" s="140">
        <v>1.4</v>
      </c>
      <c r="H199" s="140">
        <v>1.3</v>
      </c>
      <c r="I199" s="140">
        <v>1.21</v>
      </c>
      <c r="J199" s="140">
        <v>1.16</v>
      </c>
      <c r="K199" s="140">
        <v>1.11</v>
      </c>
      <c r="L199" s="140">
        <v>1.08</v>
      </c>
      <c r="M199" s="140">
        <v>1.06</v>
      </c>
      <c r="N199" s="140">
        <v>1.03</v>
      </c>
      <c r="O199" s="140">
        <v>1</v>
      </c>
      <c r="P199" s="215">
        <v>0.97</v>
      </c>
    </row>
    <row r="200" spans="1:16" ht="12.75">
      <c r="A200" s="40" t="s">
        <v>1371</v>
      </c>
      <c r="B200" s="10" t="s">
        <v>1372</v>
      </c>
      <c r="C200" s="204">
        <f t="shared" si="15"/>
        <v>0.8752317699522995</v>
      </c>
      <c r="D200" s="205">
        <f t="shared" si="14"/>
        <v>6.207125806326297</v>
      </c>
      <c r="E200" s="206">
        <f t="shared" si="16"/>
        <v>7.0919795412186515</v>
      </c>
      <c r="F200" s="140">
        <v>0.8</v>
      </c>
      <c r="G200" s="140">
        <v>0.76</v>
      </c>
      <c r="H200" s="140">
        <v>0.72</v>
      </c>
      <c r="I200" s="140">
        <v>0.68</v>
      </c>
      <c r="J200" s="140">
        <v>0.624</v>
      </c>
      <c r="K200" s="140">
        <v>0.592</v>
      </c>
      <c r="L200" s="140">
        <v>0.568</v>
      </c>
      <c r="M200" s="140">
        <v>0.536</v>
      </c>
      <c r="N200" s="140">
        <v>0.504</v>
      </c>
      <c r="O200" s="140">
        <v>0.46399999999999997</v>
      </c>
      <c r="P200" s="215">
        <v>0.4032</v>
      </c>
    </row>
    <row r="201" spans="1:16" ht="12.75">
      <c r="A201" s="40" t="s">
        <v>1570</v>
      </c>
      <c r="B201" s="10" t="s">
        <v>1571</v>
      </c>
      <c r="C201" s="204">
        <f t="shared" si="15"/>
        <v>1.0689421526790108</v>
      </c>
      <c r="D201" s="205">
        <f t="shared" si="14"/>
        <v>15.896996255389674</v>
      </c>
      <c r="E201" s="206">
        <f t="shared" si="16"/>
        <v>14.871708647234282</v>
      </c>
      <c r="F201" s="140">
        <v>0.6133</v>
      </c>
      <c r="G201" s="140">
        <v>0.5333</v>
      </c>
      <c r="H201" s="140">
        <v>0.4533</v>
      </c>
      <c r="I201" s="140">
        <v>0.4</v>
      </c>
      <c r="J201" s="140">
        <v>0.3467</v>
      </c>
      <c r="K201" s="140">
        <v>0.2933</v>
      </c>
      <c r="L201" s="140">
        <v>0.2333</v>
      </c>
      <c r="M201" s="140">
        <v>0.2067</v>
      </c>
      <c r="N201" s="140">
        <v>0.1817</v>
      </c>
      <c r="O201" s="140">
        <v>0.165</v>
      </c>
      <c r="P201" s="215">
        <v>0.1533</v>
      </c>
    </row>
    <row r="202" spans="1:16" ht="12.75">
      <c r="A202" s="30" t="s">
        <v>707</v>
      </c>
      <c r="B202" s="17" t="s">
        <v>708</v>
      </c>
      <c r="C202" s="201">
        <f t="shared" si="15"/>
        <v>1.0266700850787909</v>
      </c>
      <c r="D202" s="202">
        <f t="shared" si="14"/>
        <v>6.69001794563302</v>
      </c>
      <c r="E202" s="203">
        <f t="shared" si="16"/>
        <v>6.516229549163888</v>
      </c>
      <c r="F202" s="216">
        <v>1.88</v>
      </c>
      <c r="G202" s="216">
        <v>1.84</v>
      </c>
      <c r="H202" s="216">
        <v>1.72</v>
      </c>
      <c r="I202" s="216">
        <v>1.6</v>
      </c>
      <c r="J202" s="216">
        <v>1.52</v>
      </c>
      <c r="K202" s="216">
        <v>1.36</v>
      </c>
      <c r="L202" s="216">
        <v>1.2</v>
      </c>
      <c r="M202" s="216">
        <v>1.15</v>
      </c>
      <c r="N202" s="216">
        <v>1.1</v>
      </c>
      <c r="O202" s="216">
        <v>1.04</v>
      </c>
      <c r="P202" s="217">
        <v>1</v>
      </c>
    </row>
    <row r="203" spans="1:16" ht="12.75">
      <c r="A203" s="40" t="s">
        <v>1627</v>
      </c>
      <c r="B203" s="10" t="s">
        <v>1634</v>
      </c>
      <c r="C203" s="204">
        <f>D203/E203</f>
        <v>0.9585657124085746</v>
      </c>
      <c r="D203" s="205">
        <f t="shared" si="14"/>
        <v>20.405166066943647</v>
      </c>
      <c r="E203" s="206">
        <f t="shared" si="16"/>
        <v>21.28718543006496</v>
      </c>
      <c r="F203" s="135">
        <v>1.24</v>
      </c>
      <c r="G203" s="140">
        <v>1.22</v>
      </c>
      <c r="H203" s="140">
        <v>1.02</v>
      </c>
      <c r="I203" s="140">
        <v>0.69</v>
      </c>
      <c r="J203" s="140">
        <v>0.55</v>
      </c>
      <c r="K203" s="140">
        <v>0.49</v>
      </c>
      <c r="L203" s="140">
        <v>0.45</v>
      </c>
      <c r="M203" s="135">
        <v>0.44</v>
      </c>
      <c r="N203" s="140">
        <v>0.38</v>
      </c>
      <c r="O203" s="140">
        <v>0.27</v>
      </c>
      <c r="P203" s="215">
        <v>0.18</v>
      </c>
    </row>
    <row r="204" spans="1:16" ht="12.75">
      <c r="A204" s="40" t="s">
        <v>1723</v>
      </c>
      <c r="B204" s="10" t="s">
        <v>1722</v>
      </c>
      <c r="C204" s="204">
        <f t="shared" si="15"/>
        <v>1.0316745458823786</v>
      </c>
      <c r="D204" s="205">
        <f t="shared" si="14"/>
        <v>11.149724928537719</v>
      </c>
      <c r="E204" s="206">
        <f t="shared" si="16"/>
        <v>10.807405274307214</v>
      </c>
      <c r="F204" s="140">
        <v>0.6075</v>
      </c>
      <c r="G204" s="140">
        <v>0.58333</v>
      </c>
      <c r="H204" s="140">
        <v>0.5189</v>
      </c>
      <c r="I204" s="140">
        <v>0.4618</v>
      </c>
      <c r="J204" s="140">
        <v>0.4063</v>
      </c>
      <c r="K204" s="140">
        <v>0.3581</v>
      </c>
      <c r="L204" s="140">
        <v>0.3234</v>
      </c>
      <c r="M204" s="140">
        <v>0.30050000000000004</v>
      </c>
      <c r="N204" s="140">
        <v>0.2833</v>
      </c>
      <c r="O204" s="140">
        <v>0.2537</v>
      </c>
      <c r="P204" s="215">
        <v>0.2177</v>
      </c>
    </row>
    <row r="205" spans="1:16" ht="12.75">
      <c r="A205" s="40" t="s">
        <v>1600</v>
      </c>
      <c r="B205" s="10" t="s">
        <v>1601</v>
      </c>
      <c r="C205" s="204">
        <f>D205/E205</f>
        <v>1.3561827162804665</v>
      </c>
      <c r="D205" s="205">
        <f>((F205/K205)^(1/5)-1)*100</f>
        <v>9.47555910300526</v>
      </c>
      <c r="E205" s="206">
        <f>((F205/P205)^(1/10)-1)*100</f>
        <v>6.986933979658283</v>
      </c>
      <c r="F205" s="140">
        <v>3.623</v>
      </c>
      <c r="G205" s="140">
        <v>3.4959999999999996</v>
      </c>
      <c r="H205" s="140">
        <v>3.283</v>
      </c>
      <c r="I205" s="140">
        <v>2.871</v>
      </c>
      <c r="J205" s="140">
        <v>2.5759999999999996</v>
      </c>
      <c r="K205" s="140">
        <v>2.304</v>
      </c>
      <c r="L205" s="140">
        <v>2.188</v>
      </c>
      <c r="M205" s="140">
        <v>2.114</v>
      </c>
      <c r="N205" s="140">
        <v>1.951</v>
      </c>
      <c r="O205" s="135">
        <v>1.826</v>
      </c>
      <c r="P205" s="215">
        <v>1.8439999999999999</v>
      </c>
    </row>
    <row r="206" spans="1:16" ht="12.75">
      <c r="A206" s="49" t="s">
        <v>1080</v>
      </c>
      <c r="B206" s="50" t="s">
        <v>1081</v>
      </c>
      <c r="C206" s="207">
        <f t="shared" si="15"/>
        <v>0.7640396189616078</v>
      </c>
      <c r="D206" s="208">
        <f>((F206/K206)^(1/5)-1)*100</f>
        <v>11.139222486886503</v>
      </c>
      <c r="E206" s="209">
        <f>((F206/P206)^(1/10)-1)*100</f>
        <v>14.579378098253093</v>
      </c>
      <c r="F206" s="176">
        <v>1.56</v>
      </c>
      <c r="G206" s="176">
        <v>1.52</v>
      </c>
      <c r="H206" s="176">
        <v>1.36</v>
      </c>
      <c r="I206" s="176">
        <v>1.24</v>
      </c>
      <c r="J206" s="176">
        <v>1.12</v>
      </c>
      <c r="K206" s="176">
        <v>0.92</v>
      </c>
      <c r="L206" s="176">
        <v>0.62</v>
      </c>
      <c r="M206" s="176">
        <v>0.56</v>
      </c>
      <c r="N206" s="176">
        <v>0.5</v>
      </c>
      <c r="O206" s="176">
        <v>0.44</v>
      </c>
      <c r="P206" s="218">
        <v>0.4</v>
      </c>
    </row>
    <row r="207" spans="1:16" ht="12.75">
      <c r="A207" s="30" t="s">
        <v>1659</v>
      </c>
      <c r="B207" s="17" t="s">
        <v>1660</v>
      </c>
      <c r="C207" s="210">
        <f t="shared" si="15"/>
        <v>1.1382272065566172</v>
      </c>
      <c r="D207" s="202">
        <f t="shared" si="14"/>
        <v>21.67286837864115</v>
      </c>
      <c r="E207" s="203">
        <f t="shared" si="16"/>
        <v>19.040898208896493</v>
      </c>
      <c r="F207" s="216">
        <v>1.6</v>
      </c>
      <c r="G207" s="216">
        <v>1.5</v>
      </c>
      <c r="H207" s="216">
        <v>1.2</v>
      </c>
      <c r="I207" s="216">
        <v>1</v>
      </c>
      <c r="J207" s="216">
        <v>0.72</v>
      </c>
      <c r="K207" s="216">
        <v>0.6</v>
      </c>
      <c r="L207" s="216">
        <v>0.4575</v>
      </c>
      <c r="M207" s="216">
        <v>0.38</v>
      </c>
      <c r="N207" s="216">
        <v>0.34</v>
      </c>
      <c r="O207" s="216">
        <v>0.31</v>
      </c>
      <c r="P207" s="217">
        <v>0.28</v>
      </c>
    </row>
    <row r="208" spans="1:16" ht="12.75">
      <c r="A208" s="40" t="s">
        <v>1592</v>
      </c>
      <c r="B208" s="10" t="s">
        <v>1593</v>
      </c>
      <c r="C208" s="211">
        <f t="shared" si="15"/>
        <v>0.3824671811637056</v>
      </c>
      <c r="D208" s="205">
        <f t="shared" si="14"/>
        <v>13.85312830809957</v>
      </c>
      <c r="E208" s="206">
        <f aca="true" t="shared" si="17" ref="E208:E237">((F208/P208)^(1/10)-1)*100</f>
        <v>36.220436655374314</v>
      </c>
      <c r="F208" s="140">
        <v>0.55</v>
      </c>
      <c r="G208" s="140">
        <v>0.5</v>
      </c>
      <c r="H208" s="140">
        <v>0.45</v>
      </c>
      <c r="I208" s="140">
        <v>0.4</v>
      </c>
      <c r="J208" s="140">
        <v>0.33</v>
      </c>
      <c r="K208" s="140">
        <v>0.2875</v>
      </c>
      <c r="L208" s="140">
        <v>0.2425</v>
      </c>
      <c r="M208" s="140">
        <v>0.235</v>
      </c>
      <c r="N208" s="140">
        <v>0.19</v>
      </c>
      <c r="O208" s="140">
        <v>0.16</v>
      </c>
      <c r="P208" s="215">
        <v>0.025</v>
      </c>
    </row>
    <row r="209" spans="1:16" ht="12.75">
      <c r="A209" s="40" t="s">
        <v>1526</v>
      </c>
      <c r="B209" s="10" t="s">
        <v>1527</v>
      </c>
      <c r="C209" s="211">
        <f t="shared" si="15"/>
        <v>0.5522433186121956</v>
      </c>
      <c r="D209" s="205">
        <f t="shared" si="7"/>
        <v>5.3435385970583615</v>
      </c>
      <c r="E209" s="206">
        <f t="shared" si="17"/>
        <v>9.676058391230224</v>
      </c>
      <c r="F209" s="140">
        <v>0.96</v>
      </c>
      <c r="G209" s="140">
        <v>0.92</v>
      </c>
      <c r="H209" s="140">
        <v>0.88</v>
      </c>
      <c r="I209" s="140">
        <v>0.84</v>
      </c>
      <c r="J209" s="140">
        <v>0.78</v>
      </c>
      <c r="K209" s="140">
        <v>0.74</v>
      </c>
      <c r="L209" s="140">
        <v>0.66</v>
      </c>
      <c r="M209" s="140">
        <v>0.6</v>
      </c>
      <c r="N209" s="140">
        <v>0.5272</v>
      </c>
      <c r="O209" s="140">
        <v>0.4464</v>
      </c>
      <c r="P209" s="215">
        <v>0.3812</v>
      </c>
    </row>
    <row r="210" spans="1:16" ht="12.75">
      <c r="A210" s="40" t="s">
        <v>717</v>
      </c>
      <c r="B210" s="10" t="s">
        <v>718</v>
      </c>
      <c r="C210" s="211">
        <f t="shared" si="15"/>
        <v>1.1931771876709638</v>
      </c>
      <c r="D210" s="205">
        <f t="shared" si="7"/>
        <v>20.791087977228596</v>
      </c>
      <c r="E210" s="206">
        <f t="shared" si="17"/>
        <v>17.424979451553213</v>
      </c>
      <c r="F210" s="140">
        <v>0.54</v>
      </c>
      <c r="G210" s="140">
        <v>0.5</v>
      </c>
      <c r="H210" s="140">
        <v>0.42</v>
      </c>
      <c r="I210" s="140">
        <v>0.34</v>
      </c>
      <c r="J210" s="140">
        <v>0.265</v>
      </c>
      <c r="K210" s="140">
        <v>0.21</v>
      </c>
      <c r="L210" s="140">
        <v>0.16</v>
      </c>
      <c r="M210" s="140">
        <v>0.1375</v>
      </c>
      <c r="N210" s="140">
        <v>0.125</v>
      </c>
      <c r="O210" s="140">
        <v>0.11667</v>
      </c>
      <c r="P210" s="215">
        <v>0.10833999999999999</v>
      </c>
    </row>
    <row r="211" spans="1:16" ht="12.75">
      <c r="A211" s="49" t="s">
        <v>1661</v>
      </c>
      <c r="B211" s="50" t="s">
        <v>1662</v>
      </c>
      <c r="C211" s="212">
        <f t="shared" si="15"/>
        <v>1.136767321095175</v>
      </c>
      <c r="D211" s="208">
        <f aca="true" t="shared" si="18" ref="D211:D229">((F211/K211)^(1/5)-1)*100</f>
        <v>5.387395206178347</v>
      </c>
      <c r="E211" s="209">
        <f t="shared" si="17"/>
        <v>4.739224207279347</v>
      </c>
      <c r="F211" s="176">
        <v>1.716</v>
      </c>
      <c r="G211" s="176">
        <v>1.701</v>
      </c>
      <c r="H211" s="176">
        <v>1.641</v>
      </c>
      <c r="I211" s="176">
        <v>1.518</v>
      </c>
      <c r="J211" s="176">
        <v>1.395</v>
      </c>
      <c r="K211" s="176">
        <v>1.32</v>
      </c>
      <c r="L211" s="176">
        <v>1.2</v>
      </c>
      <c r="M211" s="176">
        <v>1.17</v>
      </c>
      <c r="N211" s="176">
        <v>1.14</v>
      </c>
      <c r="O211" s="176">
        <v>1.11</v>
      </c>
      <c r="P211" s="218">
        <v>1.08</v>
      </c>
    </row>
    <row r="212" spans="1:16" ht="12.75">
      <c r="A212" s="40" t="s">
        <v>711</v>
      </c>
      <c r="B212" s="10" t="s">
        <v>712</v>
      </c>
      <c r="C212" s="204">
        <f t="shared" si="15"/>
        <v>0.7918268548151979</v>
      </c>
      <c r="D212" s="202">
        <f t="shared" si="18"/>
        <v>5.922384104881218</v>
      </c>
      <c r="E212" s="203">
        <f t="shared" si="17"/>
        <v>7.479392835525167</v>
      </c>
      <c r="F212" s="140">
        <v>0.96</v>
      </c>
      <c r="G212" s="140">
        <v>0.92</v>
      </c>
      <c r="H212" s="140">
        <v>0.88</v>
      </c>
      <c r="I212" s="140">
        <v>0.84</v>
      </c>
      <c r="J212" s="140">
        <v>0.8</v>
      </c>
      <c r="K212" s="140">
        <v>0.72</v>
      </c>
      <c r="L212" s="140">
        <v>0.6</v>
      </c>
      <c r="M212" s="140">
        <v>0.56834</v>
      </c>
      <c r="N212" s="140">
        <v>0.53332</v>
      </c>
      <c r="O212" s="140">
        <v>0.5</v>
      </c>
      <c r="P212" s="215">
        <v>0.46668</v>
      </c>
    </row>
    <row r="213" spans="1:16" ht="12.75">
      <c r="A213" s="124" t="s">
        <v>1578</v>
      </c>
      <c r="B213" s="10" t="s">
        <v>1579</v>
      </c>
      <c r="C213" s="204">
        <f t="shared" si="15"/>
        <v>0.8409252587639648</v>
      </c>
      <c r="D213" s="205">
        <f t="shared" si="18"/>
        <v>15.287620365891819</v>
      </c>
      <c r="E213" s="206">
        <f t="shared" si="17"/>
        <v>18.179523336428673</v>
      </c>
      <c r="F213" s="140">
        <v>0.517</v>
      </c>
      <c r="G213" s="140">
        <v>0.473</v>
      </c>
      <c r="H213" s="140">
        <v>0.42429</v>
      </c>
      <c r="I213" s="140">
        <v>0.36268</v>
      </c>
      <c r="J213" s="140">
        <v>0.30597</v>
      </c>
      <c r="K213" s="140">
        <v>0.25385</v>
      </c>
      <c r="L213" s="140">
        <v>0.20815</v>
      </c>
      <c r="M213" s="140">
        <v>0.17194</v>
      </c>
      <c r="N213" s="140">
        <v>0.14478</v>
      </c>
      <c r="O213" s="140">
        <v>0.12444</v>
      </c>
      <c r="P213" s="215">
        <v>0.09729</v>
      </c>
    </row>
    <row r="214" spans="1:16" ht="12.75">
      <c r="A214" s="40" t="s">
        <v>1663</v>
      </c>
      <c r="B214" s="10" t="s">
        <v>1664</v>
      </c>
      <c r="C214" s="204">
        <f t="shared" si="15"/>
        <v>1.1248019412094807</v>
      </c>
      <c r="D214" s="205">
        <f t="shared" si="18"/>
        <v>10.981751293348573</v>
      </c>
      <c r="E214" s="206">
        <f t="shared" si="17"/>
        <v>9.763275551907459</v>
      </c>
      <c r="F214" s="140">
        <v>0.33</v>
      </c>
      <c r="G214" s="140">
        <v>0.29</v>
      </c>
      <c r="H214" s="140">
        <v>0.26</v>
      </c>
      <c r="I214" s="140">
        <v>0.235</v>
      </c>
      <c r="J214" s="140">
        <v>0.21</v>
      </c>
      <c r="K214" s="140">
        <v>0.196</v>
      </c>
      <c r="L214" s="140">
        <v>0.176</v>
      </c>
      <c r="M214" s="140">
        <v>0.166</v>
      </c>
      <c r="N214" s="140">
        <v>0.15</v>
      </c>
      <c r="O214" s="140">
        <v>0.14</v>
      </c>
      <c r="P214" s="215">
        <v>0.13</v>
      </c>
    </row>
    <row r="215" spans="1:16" ht="12.75">
      <c r="A215" s="40" t="s">
        <v>1665</v>
      </c>
      <c r="B215" s="10" t="s">
        <v>1666</v>
      </c>
      <c r="C215" s="204">
        <f t="shared" si="15"/>
        <v>0.9892696837300201</v>
      </c>
      <c r="D215" s="205">
        <f t="shared" si="18"/>
        <v>20.66598041920895</v>
      </c>
      <c r="E215" s="206">
        <f t="shared" si="17"/>
        <v>20.89013820911636</v>
      </c>
      <c r="F215" s="140">
        <v>0.44</v>
      </c>
      <c r="G215" s="140">
        <v>0.38</v>
      </c>
      <c r="H215" s="140">
        <v>0.3</v>
      </c>
      <c r="I215" s="135">
        <v>0.24</v>
      </c>
      <c r="J215" s="140">
        <v>0.21</v>
      </c>
      <c r="K215" s="140">
        <v>0.172</v>
      </c>
      <c r="L215" s="140">
        <v>0.116</v>
      </c>
      <c r="M215" s="140">
        <v>0.096</v>
      </c>
      <c r="N215" s="140">
        <v>0.086</v>
      </c>
      <c r="O215" s="140">
        <v>0.076</v>
      </c>
      <c r="P215" s="215">
        <v>0.066</v>
      </c>
    </row>
    <row r="216" spans="1:16" ht="12.75">
      <c r="A216" s="40" t="s">
        <v>1105</v>
      </c>
      <c r="B216" s="10" t="s">
        <v>1106</v>
      </c>
      <c r="C216" s="204">
        <f t="shared" si="15"/>
        <v>1.5136023517626083</v>
      </c>
      <c r="D216" s="208">
        <f t="shared" si="18"/>
        <v>5.364866902450505</v>
      </c>
      <c r="E216" s="209">
        <f t="shared" si="17"/>
        <v>3.5444361566979943</v>
      </c>
      <c r="F216" s="140">
        <v>1.87</v>
      </c>
      <c r="G216" s="140">
        <v>1.82</v>
      </c>
      <c r="H216" s="140">
        <v>1.74</v>
      </c>
      <c r="I216" s="140">
        <v>1.65</v>
      </c>
      <c r="J216" s="140">
        <v>1.535</v>
      </c>
      <c r="K216" s="140">
        <v>1.44</v>
      </c>
      <c r="L216" s="140">
        <v>1.36</v>
      </c>
      <c r="M216" s="140">
        <v>1.275</v>
      </c>
      <c r="N216" s="140">
        <v>1.1875</v>
      </c>
      <c r="O216" s="140">
        <v>1.1375</v>
      </c>
      <c r="P216" s="215">
        <v>1.32</v>
      </c>
    </row>
    <row r="217" spans="1:16" ht="12.75">
      <c r="A217" s="30" t="s">
        <v>1667</v>
      </c>
      <c r="B217" s="17" t="s">
        <v>1668</v>
      </c>
      <c r="C217" s="201">
        <f t="shared" si="15"/>
        <v>0.411448638723681</v>
      </c>
      <c r="D217" s="205">
        <f t="shared" si="18"/>
        <v>10.98883056567086</v>
      </c>
      <c r="E217" s="206">
        <f t="shared" si="17"/>
        <v>26.7076605229716</v>
      </c>
      <c r="F217" s="216">
        <v>0.16</v>
      </c>
      <c r="G217" s="216">
        <v>0.15</v>
      </c>
      <c r="H217" s="216">
        <v>0.13</v>
      </c>
      <c r="I217" s="216">
        <v>0.115</v>
      </c>
      <c r="J217" s="216">
        <v>0.105</v>
      </c>
      <c r="K217" s="216">
        <v>0.095</v>
      </c>
      <c r="L217" s="216">
        <v>0.065</v>
      </c>
      <c r="M217" s="216">
        <v>0.055</v>
      </c>
      <c r="N217" s="216">
        <v>0.045</v>
      </c>
      <c r="O217" s="216">
        <v>0.03667</v>
      </c>
      <c r="P217" s="217">
        <v>0.015</v>
      </c>
    </row>
    <row r="218" spans="1:16" ht="12.75">
      <c r="A218" s="40" t="s">
        <v>1558</v>
      </c>
      <c r="B218" s="10" t="s">
        <v>1559</v>
      </c>
      <c r="C218" s="204">
        <f t="shared" si="15"/>
        <v>1.551961259918418</v>
      </c>
      <c r="D218" s="205">
        <f t="shared" si="18"/>
        <v>7.997173304574834</v>
      </c>
      <c r="E218" s="206">
        <f t="shared" si="17"/>
        <v>5.152946475606757</v>
      </c>
      <c r="F218" s="140">
        <v>1.19</v>
      </c>
      <c r="G218" s="140">
        <v>1.08</v>
      </c>
      <c r="H218" s="140">
        <v>0.98</v>
      </c>
      <c r="I218" s="140">
        <v>0.9</v>
      </c>
      <c r="J218" s="140">
        <v>0.85</v>
      </c>
      <c r="K218" s="140">
        <v>0.81</v>
      </c>
      <c r="L218" s="140">
        <v>0.77</v>
      </c>
      <c r="M218" s="140">
        <v>0.75</v>
      </c>
      <c r="N218" s="140">
        <v>0.74</v>
      </c>
      <c r="O218" s="140">
        <v>0.73</v>
      </c>
      <c r="P218" s="215">
        <v>0.72</v>
      </c>
    </row>
    <row r="219" spans="1:16" ht="12.75">
      <c r="A219" s="40" t="s">
        <v>264</v>
      </c>
      <c r="B219" s="10" t="s">
        <v>265</v>
      </c>
      <c r="C219" s="204">
        <f t="shared" si="15"/>
        <v>0.7355365610650613</v>
      </c>
      <c r="D219" s="205">
        <f t="shared" si="18"/>
        <v>12.18492443082031</v>
      </c>
      <c r="E219" s="206">
        <f t="shared" si="17"/>
        <v>16.56603502234677</v>
      </c>
      <c r="F219" s="140">
        <v>0.5178</v>
      </c>
      <c r="G219" s="140">
        <v>0.45740000000000003</v>
      </c>
      <c r="H219" s="140">
        <v>0.40159999999999996</v>
      </c>
      <c r="I219" s="140">
        <v>0.35769999999999996</v>
      </c>
      <c r="J219" s="140">
        <v>0.3448</v>
      </c>
      <c r="K219" s="140">
        <v>0.2914</v>
      </c>
      <c r="L219" s="140">
        <v>0.247</v>
      </c>
      <c r="M219" s="140">
        <v>0.18299999999999997</v>
      </c>
      <c r="N219" s="140">
        <v>0.1559</v>
      </c>
      <c r="O219" s="140">
        <v>0.1175</v>
      </c>
      <c r="P219" s="215">
        <v>0.1118</v>
      </c>
    </row>
    <row r="220" spans="1:16" ht="12.75">
      <c r="A220" s="40" t="s">
        <v>1590</v>
      </c>
      <c r="B220" s="10" t="s">
        <v>1591</v>
      </c>
      <c r="C220" s="204">
        <f t="shared" si="15"/>
        <v>0.333348225882663</v>
      </c>
      <c r="D220" s="205">
        <f t="shared" si="18"/>
        <v>9.856054330611785</v>
      </c>
      <c r="E220" s="206">
        <f t="shared" si="17"/>
        <v>29.56684201487567</v>
      </c>
      <c r="F220" s="140">
        <v>0.8</v>
      </c>
      <c r="G220" s="140">
        <v>0.75</v>
      </c>
      <c r="H220" s="140">
        <v>0.72</v>
      </c>
      <c r="I220" s="140">
        <v>0.65</v>
      </c>
      <c r="J220" s="140">
        <v>0.625</v>
      </c>
      <c r="K220" s="140">
        <v>0.5</v>
      </c>
      <c r="L220" s="140">
        <v>0.35</v>
      </c>
      <c r="M220" s="140">
        <v>0.2</v>
      </c>
      <c r="N220" s="140">
        <v>0.15</v>
      </c>
      <c r="O220" s="140">
        <v>0.135</v>
      </c>
      <c r="P220" s="215">
        <v>0.06</v>
      </c>
    </row>
    <row r="221" spans="1:16" ht="12.75">
      <c r="A221" s="49" t="s">
        <v>1671</v>
      </c>
      <c r="B221" s="50" t="s">
        <v>1672</v>
      </c>
      <c r="C221" s="207">
        <f t="shared" si="15"/>
        <v>1.4827335143378146</v>
      </c>
      <c r="D221" s="205">
        <f t="shared" si="18"/>
        <v>48.17481472042977</v>
      </c>
      <c r="E221" s="206">
        <f t="shared" si="17"/>
        <v>32.49054145912695</v>
      </c>
      <c r="F221" s="176">
        <v>0.5</v>
      </c>
      <c r="G221" s="176">
        <v>0.33</v>
      </c>
      <c r="H221" s="176">
        <v>0.22</v>
      </c>
      <c r="I221" s="176">
        <v>0.11</v>
      </c>
      <c r="J221" s="176">
        <v>0.09</v>
      </c>
      <c r="K221" s="176">
        <v>0.07</v>
      </c>
      <c r="L221" s="176">
        <v>0.06</v>
      </c>
      <c r="M221" s="176">
        <v>0.05</v>
      </c>
      <c r="N221" s="176">
        <v>0.04</v>
      </c>
      <c r="O221" s="176">
        <v>0.0325</v>
      </c>
      <c r="P221" s="218">
        <v>0.03</v>
      </c>
    </row>
    <row r="222" spans="1:16" ht="12.75">
      <c r="A222" s="40" t="s">
        <v>1576</v>
      </c>
      <c r="B222" s="10" t="s">
        <v>1577</v>
      </c>
      <c r="C222" s="204">
        <f t="shared" si="15"/>
        <v>1.2677287055472783</v>
      </c>
      <c r="D222" s="202">
        <f t="shared" si="18"/>
        <v>6.32302288294897</v>
      </c>
      <c r="E222" s="203">
        <f t="shared" si="17"/>
        <v>4.987678243208449</v>
      </c>
      <c r="F222" s="140">
        <v>3.28</v>
      </c>
      <c r="G222" s="140">
        <v>3.1430000000000002</v>
      </c>
      <c r="H222" s="140">
        <v>2.851</v>
      </c>
      <c r="I222" s="140">
        <v>2.502</v>
      </c>
      <c r="J222" s="135">
        <v>2.452</v>
      </c>
      <c r="K222" s="140">
        <v>2.4139999999999997</v>
      </c>
      <c r="L222" s="140">
        <v>2.326</v>
      </c>
      <c r="M222" s="140">
        <v>2.276</v>
      </c>
      <c r="N222" s="140">
        <v>2.201</v>
      </c>
      <c r="O222" s="140">
        <v>2.088</v>
      </c>
      <c r="P222" s="215">
        <v>2.016</v>
      </c>
    </row>
    <row r="223" spans="1:16" ht="12.75">
      <c r="A223" s="40" t="s">
        <v>719</v>
      </c>
      <c r="B223" s="10" t="s">
        <v>720</v>
      </c>
      <c r="C223" s="204">
        <f t="shared" si="15"/>
        <v>1.2227183141899294</v>
      </c>
      <c r="D223" s="205">
        <f t="shared" si="18"/>
        <v>21.350977971820974</v>
      </c>
      <c r="E223" s="206">
        <f t="shared" si="17"/>
        <v>17.461894308801895</v>
      </c>
      <c r="F223" s="140">
        <v>1</v>
      </c>
      <c r="G223" s="140">
        <v>0.96</v>
      </c>
      <c r="H223" s="140">
        <v>0.68</v>
      </c>
      <c r="I223" s="140">
        <v>0.56</v>
      </c>
      <c r="J223" s="140">
        <v>0.46</v>
      </c>
      <c r="K223" s="140">
        <v>0.38</v>
      </c>
      <c r="L223" s="140">
        <v>0.34</v>
      </c>
      <c r="M223" s="140">
        <v>0.32</v>
      </c>
      <c r="N223" s="140">
        <v>0.3</v>
      </c>
      <c r="O223" s="140">
        <v>0.26</v>
      </c>
      <c r="P223" s="215">
        <v>0.2</v>
      </c>
    </row>
    <row r="224" spans="1:16" ht="12.75">
      <c r="A224" s="40" t="s">
        <v>1673</v>
      </c>
      <c r="B224" s="10" t="s">
        <v>1674</v>
      </c>
      <c r="C224" s="204">
        <f t="shared" si="15"/>
        <v>1.7550811102876063</v>
      </c>
      <c r="D224" s="205">
        <f t="shared" si="18"/>
        <v>4.17472759408235</v>
      </c>
      <c r="E224" s="206">
        <f>((F224/P224)^(1/10)-1)*100</f>
        <v>2.3786522284421574</v>
      </c>
      <c r="F224" s="140">
        <v>1.5275</v>
      </c>
      <c r="G224" s="140">
        <v>1.5</v>
      </c>
      <c r="H224" s="140">
        <v>1.42</v>
      </c>
      <c r="I224" s="140">
        <v>1.3425</v>
      </c>
      <c r="J224" s="140">
        <v>1.28</v>
      </c>
      <c r="K224" s="140">
        <v>1.245</v>
      </c>
      <c r="L224" s="140">
        <v>1.229</v>
      </c>
      <c r="M224" s="140">
        <v>1.2245</v>
      </c>
      <c r="N224" s="140">
        <v>1.219</v>
      </c>
      <c r="O224" s="140">
        <v>1.2145</v>
      </c>
      <c r="P224" s="215">
        <v>1.2075</v>
      </c>
    </row>
    <row r="225" spans="1:16" ht="12.75">
      <c r="A225" s="40" t="s">
        <v>1604</v>
      </c>
      <c r="B225" s="10" t="s">
        <v>1605</v>
      </c>
      <c r="C225" s="204" t="s">
        <v>185</v>
      </c>
      <c r="D225" s="205">
        <f t="shared" si="18"/>
        <v>4.988051526758586</v>
      </c>
      <c r="E225" s="206" t="s">
        <v>185</v>
      </c>
      <c r="F225" s="140">
        <v>2.87</v>
      </c>
      <c r="G225" s="140">
        <v>2.775</v>
      </c>
      <c r="H225" s="140">
        <v>2.565</v>
      </c>
      <c r="I225" s="140">
        <v>2.325</v>
      </c>
      <c r="J225" s="135">
        <v>2.3</v>
      </c>
      <c r="K225" s="140">
        <v>2.25</v>
      </c>
      <c r="L225" s="140">
        <v>2.15</v>
      </c>
      <c r="M225" s="140">
        <v>2.05</v>
      </c>
      <c r="N225" s="140">
        <v>1.95</v>
      </c>
      <c r="O225" s="140">
        <v>1.825</v>
      </c>
      <c r="P225" s="215">
        <v>0</v>
      </c>
    </row>
    <row r="226" spans="1:16" ht="12.75">
      <c r="A226" s="40" t="s">
        <v>1131</v>
      </c>
      <c r="B226" s="10" t="s">
        <v>1132</v>
      </c>
      <c r="C226" s="204">
        <f>D226/E226</f>
        <v>0.6836372406304593</v>
      </c>
      <c r="D226" s="208">
        <f t="shared" si="18"/>
        <v>24.717730552596073</v>
      </c>
      <c r="E226" s="209">
        <f aca="true" t="shared" si="19" ref="E226:E235">((F226/P226)^(1/10)-1)*100</f>
        <v>36.15620841515459</v>
      </c>
      <c r="F226" s="140">
        <v>0.605</v>
      </c>
      <c r="G226" s="140">
        <v>0.503</v>
      </c>
      <c r="H226" s="140">
        <v>0.385</v>
      </c>
      <c r="I226" s="140">
        <v>0.306</v>
      </c>
      <c r="J226" s="140">
        <v>0.269</v>
      </c>
      <c r="K226" s="140">
        <v>0.2005</v>
      </c>
      <c r="L226" s="140">
        <v>0.1625</v>
      </c>
      <c r="M226" s="140">
        <v>0.0905</v>
      </c>
      <c r="N226" s="140">
        <v>0.06475</v>
      </c>
      <c r="O226" s="140">
        <v>0.04125</v>
      </c>
      <c r="P226" s="215">
        <v>0.02763</v>
      </c>
    </row>
    <row r="227" spans="1:16" ht="12.75">
      <c r="A227" s="30" t="s">
        <v>1532</v>
      </c>
      <c r="B227" s="17" t="s">
        <v>1533</v>
      </c>
      <c r="C227" s="201">
        <f t="shared" si="15"/>
        <v>1.053120159782969</v>
      </c>
      <c r="D227" s="202">
        <f t="shared" si="18"/>
        <v>22.554648108752783</v>
      </c>
      <c r="E227" s="203">
        <f t="shared" si="17"/>
        <v>21.416974975961843</v>
      </c>
      <c r="F227" s="216">
        <v>0.47</v>
      </c>
      <c r="G227" s="216">
        <v>0.42</v>
      </c>
      <c r="H227" s="216">
        <v>0.34</v>
      </c>
      <c r="I227" s="216">
        <v>0.27</v>
      </c>
      <c r="J227" s="216">
        <v>0.225</v>
      </c>
      <c r="K227" s="216">
        <v>0.17</v>
      </c>
      <c r="L227" s="216">
        <v>0.135</v>
      </c>
      <c r="M227" s="216">
        <v>0.1125</v>
      </c>
      <c r="N227" s="216">
        <v>0.0875</v>
      </c>
      <c r="O227" s="216">
        <v>0.0775</v>
      </c>
      <c r="P227" s="217">
        <v>0.0675</v>
      </c>
    </row>
    <row r="228" spans="1:16" ht="12.75">
      <c r="A228" s="40" t="s">
        <v>889</v>
      </c>
      <c r="B228" s="10" t="s">
        <v>890</v>
      </c>
      <c r="C228" s="204">
        <f t="shared" si="15"/>
        <v>1.1238670655614578</v>
      </c>
      <c r="D228" s="205">
        <f t="shared" si="18"/>
        <v>6.519475342234404</v>
      </c>
      <c r="E228" s="206">
        <f t="shared" si="17"/>
        <v>5.800931037139545</v>
      </c>
      <c r="F228" s="135">
        <v>1.2364</v>
      </c>
      <c r="G228" s="140">
        <v>1.2</v>
      </c>
      <c r="H228" s="140">
        <v>1.1272</v>
      </c>
      <c r="I228" s="140">
        <v>1.0412</v>
      </c>
      <c r="J228" s="140">
        <v>0.9691000000000001</v>
      </c>
      <c r="K228" s="135">
        <v>0.9016</v>
      </c>
      <c r="L228" s="140">
        <v>0.8401</v>
      </c>
      <c r="M228" s="140">
        <v>0.7924</v>
      </c>
      <c r="N228" s="140">
        <v>0.7515999999999999</v>
      </c>
      <c r="O228" s="135">
        <v>0.738</v>
      </c>
      <c r="P228" s="215">
        <v>0.7034999999999999</v>
      </c>
    </row>
    <row r="229" spans="1:16" ht="12.75">
      <c r="A229" s="40" t="s">
        <v>1629</v>
      </c>
      <c r="B229" s="10" t="s">
        <v>1636</v>
      </c>
      <c r="C229" s="204">
        <f>D229/E229</f>
        <v>1.30697184807564</v>
      </c>
      <c r="D229" s="205">
        <f t="shared" si="18"/>
        <v>15.712786371841169</v>
      </c>
      <c r="E229" s="206">
        <f t="shared" si="19"/>
        <v>12.022283720170691</v>
      </c>
      <c r="F229" s="140">
        <v>0.78</v>
      </c>
      <c r="G229" s="140">
        <v>0.7</v>
      </c>
      <c r="H229" s="140">
        <v>0.59</v>
      </c>
      <c r="I229" s="140">
        <v>0.51</v>
      </c>
      <c r="J229" s="140">
        <v>0.42</v>
      </c>
      <c r="K229" s="140">
        <v>0.376</v>
      </c>
      <c r="L229" s="140">
        <v>0.33599999999999997</v>
      </c>
      <c r="M229" s="140">
        <v>0.3136</v>
      </c>
      <c r="N229" s="140">
        <v>0.2976</v>
      </c>
      <c r="O229" s="140">
        <v>0.27732</v>
      </c>
      <c r="P229" s="215">
        <v>0.25064</v>
      </c>
    </row>
    <row r="230" spans="1:16" ht="12.75">
      <c r="A230" s="40" t="s">
        <v>723</v>
      </c>
      <c r="B230" s="10" t="s">
        <v>724</v>
      </c>
      <c r="C230" s="204">
        <f t="shared" si="15"/>
        <v>1.1626670863303237</v>
      </c>
      <c r="D230" s="205">
        <f aca="true" t="shared" si="20" ref="D230:D237">((F230/K230)^(1/5)-1)*100</f>
        <v>5.61031778361436</v>
      </c>
      <c r="E230" s="206">
        <f t="shared" si="19"/>
        <v>4.825386260242359</v>
      </c>
      <c r="F230" s="140">
        <v>0.785</v>
      </c>
      <c r="G230" s="140">
        <v>0.755</v>
      </c>
      <c r="H230" s="140">
        <v>0.7225</v>
      </c>
      <c r="I230" s="140">
        <v>0.69</v>
      </c>
      <c r="J230" s="140">
        <v>0.65</v>
      </c>
      <c r="K230" s="140">
        <v>0.5975</v>
      </c>
      <c r="L230" s="140">
        <v>0.565</v>
      </c>
      <c r="M230" s="140">
        <v>0.54166</v>
      </c>
      <c r="N230" s="140">
        <v>0.525</v>
      </c>
      <c r="O230" s="140">
        <v>0.50834</v>
      </c>
      <c r="P230" s="215">
        <v>0.49001</v>
      </c>
    </row>
    <row r="231" spans="1:16" ht="12.75">
      <c r="A231" s="49" t="s">
        <v>843</v>
      </c>
      <c r="B231" s="50" t="s">
        <v>844</v>
      </c>
      <c r="C231" s="207">
        <f t="shared" si="15"/>
        <v>1.475894417859509</v>
      </c>
      <c r="D231" s="208">
        <f t="shared" si="20"/>
        <v>10.756634324828983</v>
      </c>
      <c r="E231" s="209">
        <f t="shared" si="19"/>
        <v>7.288213977006119</v>
      </c>
      <c r="F231" s="176">
        <v>0.7</v>
      </c>
      <c r="G231" s="176">
        <v>0.63</v>
      </c>
      <c r="H231" s="176">
        <v>0.55</v>
      </c>
      <c r="I231" s="176">
        <v>0.51</v>
      </c>
      <c r="J231" s="176">
        <v>0.44</v>
      </c>
      <c r="K231" s="176">
        <v>0.42</v>
      </c>
      <c r="L231" s="176">
        <v>0.4</v>
      </c>
      <c r="M231" s="176">
        <v>0.3953</v>
      </c>
      <c r="N231" s="139">
        <v>0.3812</v>
      </c>
      <c r="O231" s="176">
        <v>0.3725</v>
      </c>
      <c r="P231" s="219">
        <v>0.3464</v>
      </c>
    </row>
    <row r="232" spans="1:16" ht="12.75">
      <c r="A232" s="30" t="s">
        <v>778</v>
      </c>
      <c r="B232" s="17" t="s">
        <v>779</v>
      </c>
      <c r="C232" s="210" t="s">
        <v>185</v>
      </c>
      <c r="D232" s="202">
        <f t="shared" si="20"/>
        <v>12.630393921616268</v>
      </c>
      <c r="E232" s="203" t="s">
        <v>185</v>
      </c>
      <c r="F232" s="216">
        <v>1.16</v>
      </c>
      <c r="G232" s="216">
        <v>0.96</v>
      </c>
      <c r="H232" s="216">
        <v>0.9</v>
      </c>
      <c r="I232" s="216">
        <v>0.84</v>
      </c>
      <c r="J232" s="216">
        <v>0.76</v>
      </c>
      <c r="K232" s="216">
        <v>0.64</v>
      </c>
      <c r="L232" s="216">
        <v>0.6</v>
      </c>
      <c r="M232" s="216">
        <v>0.5</v>
      </c>
      <c r="N232" s="216">
        <v>0.4</v>
      </c>
      <c r="O232" s="216">
        <v>0.32</v>
      </c>
      <c r="P232" s="217">
        <v>0</v>
      </c>
    </row>
    <row r="233" spans="1:16" ht="12.75">
      <c r="A233" s="40" t="s">
        <v>1544</v>
      </c>
      <c r="B233" s="10" t="s">
        <v>1545</v>
      </c>
      <c r="C233" s="211">
        <f>D233/E233</f>
        <v>0.85067318012217</v>
      </c>
      <c r="D233" s="205">
        <f t="shared" si="20"/>
        <v>4.917618202443408</v>
      </c>
      <c r="E233" s="206">
        <f>((F233/P233)^(1/10)-1)*100</f>
        <v>5.780854877471464</v>
      </c>
      <c r="F233" s="135">
        <v>0.56</v>
      </c>
      <c r="G233" s="140">
        <v>0.54</v>
      </c>
      <c r="H233" s="140">
        <v>0.52</v>
      </c>
      <c r="I233" s="140">
        <v>0.47272</v>
      </c>
      <c r="J233" s="140">
        <v>0.46181</v>
      </c>
      <c r="K233" s="140">
        <v>0.44049999999999995</v>
      </c>
      <c r="L233" s="140">
        <v>0.4004500000000001</v>
      </c>
      <c r="M233" s="140">
        <v>0.37673</v>
      </c>
      <c r="N233" s="140">
        <v>0.35879</v>
      </c>
      <c r="O233" s="140">
        <v>0.3417</v>
      </c>
      <c r="P233" s="215">
        <v>0.31923999999999997</v>
      </c>
    </row>
    <row r="234" spans="1:16" ht="12.75">
      <c r="A234" s="40" t="s">
        <v>1127</v>
      </c>
      <c r="B234" s="10" t="s">
        <v>1128</v>
      </c>
      <c r="C234" s="211">
        <f>D234/E234</f>
        <v>1.1143879129980785</v>
      </c>
      <c r="D234" s="205">
        <f t="shared" si="20"/>
        <v>17.08049129648923</v>
      </c>
      <c r="E234" s="206">
        <f t="shared" si="19"/>
        <v>15.327240269985488</v>
      </c>
      <c r="F234" s="135">
        <v>1.54</v>
      </c>
      <c r="G234" s="140">
        <v>1.345</v>
      </c>
      <c r="H234" s="140">
        <v>1.15</v>
      </c>
      <c r="I234" s="140">
        <v>1.025</v>
      </c>
      <c r="J234" s="140">
        <v>0.88</v>
      </c>
      <c r="K234" s="135">
        <v>0.7</v>
      </c>
      <c r="L234" s="140">
        <v>0.5675</v>
      </c>
      <c r="M234" s="140">
        <v>0.49</v>
      </c>
      <c r="N234" s="140">
        <v>0.45</v>
      </c>
      <c r="O234" s="140">
        <v>0.4125</v>
      </c>
      <c r="P234" s="215">
        <v>0.37</v>
      </c>
    </row>
    <row r="235" spans="1:16" ht="12.75">
      <c r="A235" s="40" t="s">
        <v>269</v>
      </c>
      <c r="B235" s="10" t="s">
        <v>270</v>
      </c>
      <c r="C235" s="211">
        <f>D235/E235</f>
        <v>0.993103517642859</v>
      </c>
      <c r="D235" s="205">
        <f t="shared" si="20"/>
        <v>21.05832751075947</v>
      </c>
      <c r="E235" s="206">
        <f t="shared" si="19"/>
        <v>21.204564415139338</v>
      </c>
      <c r="F235" s="140">
        <v>0.26</v>
      </c>
      <c r="G235" s="140">
        <v>0.12</v>
      </c>
      <c r="H235" s="140">
        <v>0.115</v>
      </c>
      <c r="I235" s="140">
        <v>0.11</v>
      </c>
      <c r="J235" s="140">
        <v>0.105</v>
      </c>
      <c r="K235" s="140">
        <v>0.1</v>
      </c>
      <c r="L235" s="140">
        <v>0.095</v>
      </c>
      <c r="M235" s="140">
        <v>0.09</v>
      </c>
      <c r="N235" s="140">
        <v>0.085</v>
      </c>
      <c r="O235" s="140">
        <v>0.08</v>
      </c>
      <c r="P235" s="140">
        <v>0.038</v>
      </c>
    </row>
    <row r="236" spans="1:16" ht="12.75">
      <c r="A236" s="49" t="s">
        <v>726</v>
      </c>
      <c r="B236" s="50" t="s">
        <v>725</v>
      </c>
      <c r="C236" s="211">
        <f>D236/E236</f>
        <v>1.275525566557732</v>
      </c>
      <c r="D236" s="208">
        <f t="shared" si="20"/>
        <v>3.540293633542868</v>
      </c>
      <c r="E236" s="209">
        <f>((F236/P236)^(1/10)-1)*100</f>
        <v>2.775556779388655</v>
      </c>
      <c r="F236" s="176">
        <v>2.38</v>
      </c>
      <c r="G236" s="176">
        <v>2.34</v>
      </c>
      <c r="H236" s="176">
        <v>2.3</v>
      </c>
      <c r="I236" s="176">
        <v>2.26</v>
      </c>
      <c r="J236" s="176">
        <v>2.175</v>
      </c>
      <c r="K236" s="176">
        <v>2</v>
      </c>
      <c r="L236" s="176">
        <v>1.96</v>
      </c>
      <c r="M236" s="176">
        <v>1.92</v>
      </c>
      <c r="N236" s="176">
        <v>1.88</v>
      </c>
      <c r="O236" s="176">
        <v>1.84</v>
      </c>
      <c r="P236" s="218">
        <v>1.81</v>
      </c>
    </row>
    <row r="237" spans="1:16" ht="12.75">
      <c r="A237" s="30" t="s">
        <v>267</v>
      </c>
      <c r="B237" s="17" t="s">
        <v>268</v>
      </c>
      <c r="C237" s="201">
        <f>D237/E237</f>
        <v>0.9410854220727528</v>
      </c>
      <c r="D237" s="202">
        <f t="shared" si="20"/>
        <v>2.2243967495911177</v>
      </c>
      <c r="E237" s="203">
        <f t="shared" si="17"/>
        <v>2.3636502037103657</v>
      </c>
      <c r="F237" s="216">
        <v>0.96</v>
      </c>
      <c r="G237" s="216">
        <v>0.95</v>
      </c>
      <c r="H237" s="216">
        <v>0.92</v>
      </c>
      <c r="I237" s="216">
        <v>0.9</v>
      </c>
      <c r="J237" s="216">
        <v>0.88</v>
      </c>
      <c r="K237" s="216">
        <v>0.86</v>
      </c>
      <c r="L237" s="216">
        <v>0.84</v>
      </c>
      <c r="M237" s="216">
        <v>0.82</v>
      </c>
      <c r="N237" s="216">
        <v>0.8</v>
      </c>
      <c r="O237" s="216">
        <v>0.78</v>
      </c>
      <c r="P237" s="200">
        <v>0.76</v>
      </c>
    </row>
    <row r="238" spans="1:16" ht="12.75">
      <c r="A238" s="40" t="s">
        <v>1560</v>
      </c>
      <c r="B238" s="10" t="s">
        <v>1561</v>
      </c>
      <c r="C238" s="211">
        <f t="shared" si="15"/>
        <v>0.342305996988728</v>
      </c>
      <c r="D238" s="205">
        <f aca="true" t="shared" si="21" ref="D238:D243">((F238/K238)^(1/5)-1)*100</f>
        <v>5.000000818079453</v>
      </c>
      <c r="E238" s="206">
        <f aca="true" t="shared" si="22" ref="E238:E243">((F238/P238)^(1/10)-1)*100</f>
        <v>14.606816304898395</v>
      </c>
      <c r="F238" s="140">
        <v>1.542856</v>
      </c>
      <c r="G238" s="140">
        <v>1.469388</v>
      </c>
      <c r="H238" s="140">
        <v>1.399417</v>
      </c>
      <c r="I238" s="140">
        <v>1.332778</v>
      </c>
      <c r="J238" s="140">
        <v>1.269311</v>
      </c>
      <c r="K238" s="140">
        <v>1.208868</v>
      </c>
      <c r="L238" s="140">
        <v>1.151305</v>
      </c>
      <c r="M238" s="140">
        <v>1.096508</v>
      </c>
      <c r="N238" s="140">
        <v>1.044295</v>
      </c>
      <c r="O238" s="140">
        <v>0.810365</v>
      </c>
      <c r="P238" s="215">
        <v>0.39465799999999995</v>
      </c>
    </row>
    <row r="239" spans="1:16" ht="12.75">
      <c r="A239" s="40" t="s">
        <v>1580</v>
      </c>
      <c r="B239" s="10" t="s">
        <v>1581</v>
      </c>
      <c r="C239" s="211">
        <f t="shared" si="15"/>
        <v>1.450534993612155</v>
      </c>
      <c r="D239" s="205">
        <f t="shared" si="21"/>
        <v>2.594791714095823</v>
      </c>
      <c r="E239" s="206">
        <f t="shared" si="22"/>
        <v>1.7888515103204883</v>
      </c>
      <c r="F239" s="140">
        <v>1.988</v>
      </c>
      <c r="G239" s="140">
        <v>1.938</v>
      </c>
      <c r="H239" s="140">
        <v>1.859</v>
      </c>
      <c r="I239" s="140">
        <v>1.812</v>
      </c>
      <c r="J239" s="140">
        <v>1.78</v>
      </c>
      <c r="K239" s="140">
        <v>1.7489999999999999</v>
      </c>
      <c r="L239" s="140">
        <v>1.73</v>
      </c>
      <c r="M239" s="140">
        <v>1.714</v>
      </c>
      <c r="N239" s="140">
        <v>1.696</v>
      </c>
      <c r="O239" s="140">
        <v>1.685</v>
      </c>
      <c r="P239" s="215">
        <v>1.665</v>
      </c>
    </row>
    <row r="240" spans="1:16" ht="12.75">
      <c r="A240" s="40" t="s">
        <v>1677</v>
      </c>
      <c r="B240" s="10" t="s">
        <v>1678</v>
      </c>
      <c r="C240" s="211">
        <f>D240/E240</f>
        <v>1.1532895858601033</v>
      </c>
      <c r="D240" s="205">
        <f t="shared" si="21"/>
        <v>7.4949794446541596</v>
      </c>
      <c r="E240" s="206">
        <f t="shared" si="22"/>
        <v>6.498783598279467</v>
      </c>
      <c r="F240" s="140">
        <v>0.61</v>
      </c>
      <c r="G240" s="140">
        <v>0.57</v>
      </c>
      <c r="H240" s="140">
        <v>0.53</v>
      </c>
      <c r="I240" s="140">
        <v>0.49</v>
      </c>
      <c r="J240" s="140">
        <v>0.45</v>
      </c>
      <c r="K240" s="140">
        <v>0.425</v>
      </c>
      <c r="L240" s="140">
        <v>0.405</v>
      </c>
      <c r="M240" s="135">
        <v>0.38</v>
      </c>
      <c r="N240" s="140">
        <v>0.365</v>
      </c>
      <c r="O240" s="140">
        <v>0.345</v>
      </c>
      <c r="P240" s="215">
        <v>0.325</v>
      </c>
    </row>
    <row r="241" spans="1:16" ht="12.75">
      <c r="A241" s="49" t="s">
        <v>1679</v>
      </c>
      <c r="B241" s="50" t="s">
        <v>1680</v>
      </c>
      <c r="C241" s="211">
        <f>D241/E241</f>
        <v>0.6455177610851417</v>
      </c>
      <c r="D241" s="208">
        <f t="shared" si="21"/>
        <v>5.090942138987997</v>
      </c>
      <c r="E241" s="209">
        <f t="shared" si="22"/>
        <v>7.886602733331327</v>
      </c>
      <c r="F241" s="176">
        <v>1.41</v>
      </c>
      <c r="G241" s="176">
        <v>1.39</v>
      </c>
      <c r="H241" s="139">
        <v>1.36</v>
      </c>
      <c r="I241" s="176">
        <v>1.3</v>
      </c>
      <c r="J241" s="176">
        <v>1.22</v>
      </c>
      <c r="K241" s="176">
        <v>1.1</v>
      </c>
      <c r="L241" s="176">
        <v>1</v>
      </c>
      <c r="M241" s="176">
        <v>0.9</v>
      </c>
      <c r="N241" s="176">
        <v>0.82</v>
      </c>
      <c r="O241" s="176">
        <v>0.74</v>
      </c>
      <c r="P241" s="218">
        <v>0.66</v>
      </c>
    </row>
    <row r="242" spans="1:16" ht="12.75">
      <c r="A242" s="30" t="s">
        <v>1582</v>
      </c>
      <c r="B242" s="17" t="s">
        <v>1583</v>
      </c>
      <c r="C242" s="210">
        <f>D242/E242</f>
        <v>1.0660354538543646</v>
      </c>
      <c r="D242" s="202">
        <f t="shared" si="21"/>
        <v>15.851771835666174</v>
      </c>
      <c r="E242" s="203">
        <f t="shared" si="22"/>
        <v>14.869835499703509</v>
      </c>
      <c r="F242" s="137">
        <v>0.48</v>
      </c>
      <c r="G242" s="216">
        <v>0.46</v>
      </c>
      <c r="H242" s="216">
        <v>0.38</v>
      </c>
      <c r="I242" s="216">
        <v>0.31</v>
      </c>
      <c r="J242" s="216">
        <v>0.27</v>
      </c>
      <c r="K242" s="216">
        <v>0.23</v>
      </c>
      <c r="L242" s="137">
        <v>0.2</v>
      </c>
      <c r="M242" s="216">
        <v>0.19</v>
      </c>
      <c r="N242" s="137">
        <v>0.16</v>
      </c>
      <c r="O242" s="216">
        <v>0.15</v>
      </c>
      <c r="P242" s="217">
        <v>0.12</v>
      </c>
    </row>
    <row r="243" spans="1:16" ht="12.75">
      <c r="A243" s="49" t="s">
        <v>396</v>
      </c>
      <c r="B243" s="50" t="s">
        <v>397</v>
      </c>
      <c r="C243" s="212">
        <f>D243/E243</f>
        <v>1.0686256830686016</v>
      </c>
      <c r="D243" s="208">
        <f t="shared" si="21"/>
        <v>5.443062615832206</v>
      </c>
      <c r="E243" s="209">
        <f t="shared" si="22"/>
        <v>5.093516562508804</v>
      </c>
      <c r="F243" s="176">
        <v>0.504</v>
      </c>
      <c r="G243" s="176">
        <v>0.484</v>
      </c>
      <c r="H243" s="176">
        <v>0.472</v>
      </c>
      <c r="I243" s="176">
        <v>0.448</v>
      </c>
      <c r="J243" s="176">
        <v>0.416</v>
      </c>
      <c r="K243" s="176">
        <v>0.38667</v>
      </c>
      <c r="L243" s="176">
        <v>0.36</v>
      </c>
      <c r="M243" s="176">
        <v>0.34667</v>
      </c>
      <c r="N243" s="176">
        <v>0.33333</v>
      </c>
      <c r="O243" s="176">
        <v>0.32</v>
      </c>
      <c r="P243" s="218">
        <v>0.30667</v>
      </c>
    </row>
    <row r="244" spans="1:16" ht="12.75">
      <c r="A244" s="145" t="s">
        <v>310</v>
      </c>
      <c r="B244" s="75"/>
      <c r="C244" s="220">
        <f>D244/E244</f>
        <v>0.9626997758717596</v>
      </c>
      <c r="D244" s="213">
        <f>((F244/K244)^(1/5)-1)*100</f>
        <v>9.955724882009932</v>
      </c>
      <c r="E244" s="214">
        <f>((F244/P244)^(1/10)-1)*100</f>
        <v>10.341463799547125</v>
      </c>
      <c r="F244" s="194">
        <f aca="true" t="shared" si="23" ref="F244:P244">AVERAGE(F112:F243)</f>
        <v>1.1305683780523679</v>
      </c>
      <c r="G244" s="194">
        <f t="shared" si="23"/>
        <v>1.0635232784642543</v>
      </c>
      <c r="H244" s="194">
        <f t="shared" si="23"/>
        <v>0.9624809356428359</v>
      </c>
      <c r="I244" s="194">
        <f t="shared" si="23"/>
        <v>0.8637112734627829</v>
      </c>
      <c r="J244" s="194">
        <f t="shared" si="23"/>
        <v>0.7823050678876138</v>
      </c>
      <c r="K244" s="194">
        <f t="shared" si="23"/>
        <v>0.7034084873492198</v>
      </c>
      <c r="L244" s="194">
        <f t="shared" si="23"/>
        <v>0.6428022775080906</v>
      </c>
      <c r="M244" s="194">
        <f t="shared" si="23"/>
        <v>0.5988012844954396</v>
      </c>
      <c r="N244" s="194">
        <f t="shared" si="23"/>
        <v>0.5421689905119154</v>
      </c>
      <c r="O244" s="194">
        <f t="shared" si="23"/>
        <v>0.48512568218593705</v>
      </c>
      <c r="P244" s="195">
        <f t="shared" si="23"/>
        <v>0.42258047175639885</v>
      </c>
    </row>
    <row r="246" spans="1:16" ht="12.75">
      <c r="A246" s="145" t="s">
        <v>312</v>
      </c>
      <c r="B246" s="75"/>
      <c r="C246" s="220">
        <f>D246/E246</f>
        <v>1.0580263797546219</v>
      </c>
      <c r="D246" s="213">
        <f>((F246/K246)^(1/5)-1)*100</f>
        <v>9.473905360337675</v>
      </c>
      <c r="E246" s="214">
        <f>((F246/P246)^(1/10)-1)*100</f>
        <v>8.954318665036375</v>
      </c>
      <c r="F246" s="221">
        <f aca="true" t="shared" si="24" ref="F246:P246">((SUM(F7:F107)+SUM(F112:F243))/(COUNT(F7:F107)+COUNT(F112:F243)))</f>
        <v>1.1572666347764486</v>
      </c>
      <c r="G246" s="194">
        <f t="shared" si="24"/>
        <v>1.0898137440726696</v>
      </c>
      <c r="H246" s="194">
        <f t="shared" si="24"/>
        <v>0.982562144016211</v>
      </c>
      <c r="I246" s="194">
        <f t="shared" si="24"/>
        <v>0.8880746763436925</v>
      </c>
      <c r="J246" s="194">
        <f t="shared" si="24"/>
        <v>0.8089912708004205</v>
      </c>
      <c r="K246" s="194">
        <f t="shared" si="24"/>
        <v>0.7360043403480682</v>
      </c>
      <c r="L246" s="194">
        <f t="shared" si="24"/>
        <v>0.6743818622884409</v>
      </c>
      <c r="M246" s="194">
        <f t="shared" si="24"/>
        <v>0.6307172169829522</v>
      </c>
      <c r="N246" s="194">
        <f t="shared" si="24"/>
        <v>0.5862959273070957</v>
      </c>
      <c r="O246" s="194">
        <f t="shared" si="24"/>
        <v>0.540799301128299</v>
      </c>
      <c r="P246" s="195">
        <f t="shared" si="24"/>
        <v>0.4908953744403933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9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26" width="6.7109375" style="0" customWidth="1"/>
    <col min="27" max="27" width="8.7109375" style="0" customWidth="1"/>
    <col min="28" max="31" width="6.7109375" style="0" customWidth="1"/>
  </cols>
  <sheetData>
    <row r="1" spans="1:31" ht="12.75">
      <c r="A1" s="372" t="s">
        <v>440</v>
      </c>
      <c r="B1" s="146"/>
      <c r="C1" s="143"/>
      <c r="D1" s="143"/>
      <c r="E1" s="143"/>
      <c r="F1" s="106" t="s">
        <v>686</v>
      </c>
      <c r="G1" s="103" t="s">
        <v>685</v>
      </c>
      <c r="H1" s="143"/>
      <c r="I1" s="143"/>
      <c r="J1" s="143"/>
      <c r="K1" s="143"/>
      <c r="L1" s="143"/>
      <c r="M1" s="165"/>
      <c r="N1" s="105" t="s">
        <v>408</v>
      </c>
      <c r="O1" s="108">
        <f>Champions!O1</f>
        <v>40451</v>
      </c>
      <c r="R1" s="101" t="s">
        <v>206</v>
      </c>
      <c r="S1" s="143"/>
      <c r="T1" s="193"/>
      <c r="U1" s="282" t="s">
        <v>922</v>
      </c>
      <c r="V1" s="283"/>
      <c r="W1" s="283"/>
      <c r="X1" s="283"/>
      <c r="Y1" s="283"/>
      <c r="Z1" s="283"/>
      <c r="AA1" s="283"/>
      <c r="AB1" s="283"/>
      <c r="AC1" s="283"/>
      <c r="AD1" s="284"/>
      <c r="AE1" s="285"/>
    </row>
    <row r="2" spans="1:31" ht="9" customHeight="1">
      <c r="A2" s="138" t="s">
        <v>1256</v>
      </c>
      <c r="B2" s="312"/>
      <c r="C2" s="164"/>
      <c r="D2" s="164"/>
      <c r="E2" s="164"/>
      <c r="F2" s="164"/>
      <c r="G2" s="164"/>
      <c r="H2" s="164"/>
      <c r="I2" s="167"/>
      <c r="J2" s="100" t="s">
        <v>613</v>
      </c>
      <c r="K2" s="19"/>
      <c r="L2" s="3"/>
      <c r="M2" s="19"/>
      <c r="N2" s="21"/>
      <c r="O2" s="174"/>
      <c r="P2" s="162"/>
      <c r="Q2" s="155"/>
      <c r="R2" s="309"/>
      <c r="S2" s="310" t="s">
        <v>924</v>
      </c>
      <c r="T2" s="313" t="s">
        <v>127</v>
      </c>
      <c r="U2" s="223"/>
      <c r="V2" s="223"/>
      <c r="W2" s="223"/>
      <c r="X2" s="223"/>
      <c r="Y2" s="223"/>
      <c r="Z2" s="223"/>
      <c r="AA2" s="223"/>
      <c r="AB2" s="223"/>
      <c r="AC2" s="223"/>
      <c r="AD2" s="286"/>
      <c r="AE2" s="287"/>
    </row>
    <row r="3" spans="1:31" ht="9" customHeight="1">
      <c r="A3" s="163"/>
      <c r="B3" s="312"/>
      <c r="C3" s="164"/>
      <c r="D3" s="164"/>
      <c r="E3" s="164"/>
      <c r="F3" s="164"/>
      <c r="G3" s="164"/>
      <c r="H3" s="164"/>
      <c r="I3" s="168"/>
      <c r="J3" s="23" t="s">
        <v>504</v>
      </c>
      <c r="K3" s="4"/>
      <c r="L3" s="4"/>
      <c r="M3" s="4"/>
      <c r="N3" s="4"/>
      <c r="O3" s="2"/>
      <c r="P3" s="169"/>
      <c r="Q3" s="155"/>
      <c r="R3" s="309"/>
      <c r="S3" s="314"/>
      <c r="T3" s="313" t="s">
        <v>925</v>
      </c>
      <c r="U3" s="311"/>
      <c r="V3" s="311"/>
      <c r="W3" s="311"/>
      <c r="X3" s="311"/>
      <c r="Y3" s="311"/>
      <c r="Z3" s="311"/>
      <c r="AA3" s="311"/>
      <c r="AB3" s="311"/>
      <c r="AC3" s="311"/>
      <c r="AD3" s="164"/>
      <c r="AE3" s="312"/>
    </row>
    <row r="4" spans="1:31" ht="12.75">
      <c r="A4" s="277" t="s">
        <v>1258</v>
      </c>
      <c r="B4" s="2"/>
      <c r="C4" s="3"/>
      <c r="D4" s="223"/>
      <c r="E4" s="233"/>
      <c r="F4" s="4"/>
      <c r="G4" s="4"/>
      <c r="H4" s="3"/>
      <c r="I4" s="141"/>
      <c r="J4" s="166" t="s">
        <v>409</v>
      </c>
      <c r="K4" s="75"/>
      <c r="L4" s="75"/>
      <c r="M4" s="17"/>
      <c r="N4" s="39"/>
      <c r="O4" s="17"/>
      <c r="P4" s="161"/>
      <c r="R4" s="315" t="s">
        <v>923</v>
      </c>
      <c r="S4" s="1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10"/>
      <c r="AE4" s="48"/>
    </row>
    <row r="5" spans="1:31" ht="12.75">
      <c r="A5" s="30"/>
      <c r="B5" s="17"/>
      <c r="C5" s="39"/>
      <c r="D5" s="234" t="s">
        <v>616</v>
      </c>
      <c r="E5" s="171"/>
      <c r="F5" s="90" t="s">
        <v>621</v>
      </c>
      <c r="G5" s="27"/>
      <c r="H5" s="170">
        <v>40451</v>
      </c>
      <c r="I5" s="58"/>
      <c r="J5" s="49" t="s">
        <v>182</v>
      </c>
      <c r="K5" s="56"/>
      <c r="L5" s="77" t="s">
        <v>1715</v>
      </c>
      <c r="M5" s="144"/>
      <c r="N5" s="99" t="s">
        <v>1714</v>
      </c>
      <c r="O5" s="76"/>
      <c r="P5" s="48" t="s">
        <v>1412</v>
      </c>
      <c r="Q5" s="9"/>
      <c r="R5" s="57" t="s">
        <v>200</v>
      </c>
      <c r="S5" s="58" t="s">
        <v>199</v>
      </c>
      <c r="T5" s="296" t="s">
        <v>199</v>
      </c>
      <c r="U5" s="295" t="s">
        <v>379</v>
      </c>
      <c r="V5" s="296" t="s">
        <v>199</v>
      </c>
      <c r="W5" s="316" t="s">
        <v>126</v>
      </c>
      <c r="X5" s="295" t="s">
        <v>202</v>
      </c>
      <c r="Y5" s="296" t="s">
        <v>203</v>
      </c>
      <c r="Z5" s="73" t="s">
        <v>927</v>
      </c>
      <c r="AA5" s="316" t="s">
        <v>204</v>
      </c>
      <c r="AB5" s="297" t="s">
        <v>207</v>
      </c>
      <c r="AC5" s="298" t="s">
        <v>207</v>
      </c>
      <c r="AD5" s="255" t="s">
        <v>1744</v>
      </c>
      <c r="AE5" s="73" t="s">
        <v>1744</v>
      </c>
    </row>
    <row r="6" spans="1:31" ht="12.75">
      <c r="A6" s="172" t="s">
        <v>1707</v>
      </c>
      <c r="B6" s="62" t="s">
        <v>1708</v>
      </c>
      <c r="C6" s="63" t="s">
        <v>415</v>
      </c>
      <c r="D6" s="235" t="s">
        <v>1455</v>
      </c>
      <c r="E6" s="173" t="s">
        <v>1456</v>
      </c>
      <c r="F6" s="25" t="s">
        <v>614</v>
      </c>
      <c r="G6" s="91" t="s">
        <v>615</v>
      </c>
      <c r="H6" s="61" t="s">
        <v>410</v>
      </c>
      <c r="I6" s="63" t="s">
        <v>411</v>
      </c>
      <c r="J6" s="61" t="s">
        <v>1709</v>
      </c>
      <c r="K6" s="78" t="s">
        <v>1710</v>
      </c>
      <c r="L6" s="78" t="s">
        <v>1716</v>
      </c>
      <c r="M6" s="70" t="s">
        <v>1711</v>
      </c>
      <c r="N6" s="79" t="s">
        <v>1712</v>
      </c>
      <c r="O6" s="99" t="s">
        <v>1713</v>
      </c>
      <c r="P6" s="80" t="s">
        <v>1413</v>
      </c>
      <c r="Q6" s="50" t="s">
        <v>184</v>
      </c>
      <c r="R6" s="92" t="s">
        <v>357</v>
      </c>
      <c r="S6" s="63" t="s">
        <v>198</v>
      </c>
      <c r="T6" s="294" t="s">
        <v>197</v>
      </c>
      <c r="U6" s="299" t="s">
        <v>201</v>
      </c>
      <c r="V6" s="348" t="s">
        <v>124</v>
      </c>
      <c r="W6" s="349" t="s">
        <v>125</v>
      </c>
      <c r="X6" s="299" t="s">
        <v>197</v>
      </c>
      <c r="Y6" s="294" t="s">
        <v>197</v>
      </c>
      <c r="Z6" s="63" t="s">
        <v>926</v>
      </c>
      <c r="AA6" s="300" t="s">
        <v>205</v>
      </c>
      <c r="AB6" s="294" t="s">
        <v>209</v>
      </c>
      <c r="AC6" s="300" t="s">
        <v>208</v>
      </c>
      <c r="AD6" s="62" t="s">
        <v>209</v>
      </c>
      <c r="AE6" s="63" t="s">
        <v>208</v>
      </c>
    </row>
    <row r="7" spans="1:31" ht="12.75">
      <c r="A7" s="269" t="s">
        <v>1625</v>
      </c>
      <c r="B7" s="17" t="s">
        <v>1632</v>
      </c>
      <c r="C7" s="31" t="s">
        <v>425</v>
      </c>
      <c r="D7" s="226">
        <v>20</v>
      </c>
      <c r="E7" s="230">
        <v>119</v>
      </c>
      <c r="F7" s="112" t="s">
        <v>617</v>
      </c>
      <c r="G7" s="73" t="s">
        <v>617</v>
      </c>
      <c r="H7" s="358">
        <v>17.36</v>
      </c>
      <c r="I7" s="158">
        <f>(K7*4)/H7*100</f>
        <v>3.4562211981566824</v>
      </c>
      <c r="J7" s="196">
        <v>0.14</v>
      </c>
      <c r="K7" s="159">
        <v>0.15</v>
      </c>
      <c r="L7" s="158">
        <f aca="true" t="shared" si="0" ref="L7:L41">((K7/J7)-1)*100</f>
        <v>7.14285714285714</v>
      </c>
      <c r="M7" s="450">
        <v>40121</v>
      </c>
      <c r="N7" s="450">
        <v>40123</v>
      </c>
      <c r="O7" s="451">
        <v>40133</v>
      </c>
      <c r="P7" s="37" t="s">
        <v>1467</v>
      </c>
      <c r="Q7" s="449" t="s">
        <v>1496</v>
      </c>
      <c r="R7" s="252">
        <f>((K7*4)/T7)*100</f>
        <v>61.224489795918366</v>
      </c>
      <c r="S7" s="33">
        <f>H7/T7</f>
        <v>17.714285714285715</v>
      </c>
      <c r="T7" s="334">
        <v>0.98</v>
      </c>
      <c r="U7" s="341" t="s">
        <v>617</v>
      </c>
      <c r="V7" s="334">
        <v>2.15</v>
      </c>
      <c r="W7" s="334">
        <v>0.87</v>
      </c>
      <c r="X7" s="341" t="s">
        <v>617</v>
      </c>
      <c r="Y7" s="334" t="s">
        <v>617</v>
      </c>
      <c r="Z7" s="326" t="s">
        <v>185</v>
      </c>
      <c r="AA7" s="335" t="s">
        <v>505</v>
      </c>
      <c r="AB7" s="334">
        <v>13.84</v>
      </c>
      <c r="AC7" s="334">
        <v>20.36</v>
      </c>
      <c r="AD7" s="324">
        <f>((H7-AB7)/AB7)*100</f>
        <v>25.43352601156069</v>
      </c>
      <c r="AE7" s="329">
        <f>((H7-AC7)/AC7)*100</f>
        <v>-14.734774066797643</v>
      </c>
    </row>
    <row r="8" spans="1:31" ht="12.75">
      <c r="A8" s="40" t="s">
        <v>1669</v>
      </c>
      <c r="B8" s="10" t="s">
        <v>1670</v>
      </c>
      <c r="C8" s="41" t="s">
        <v>445</v>
      </c>
      <c r="D8" s="227">
        <v>17</v>
      </c>
      <c r="E8" s="231">
        <v>151</v>
      </c>
      <c r="F8" s="59" t="s">
        <v>181</v>
      </c>
      <c r="G8" s="60" t="s">
        <v>181</v>
      </c>
      <c r="H8" s="302">
        <v>57.89</v>
      </c>
      <c r="I8" s="179">
        <f>(K8*4)/H8*100</f>
        <v>1.4510278113663844</v>
      </c>
      <c r="J8" s="198">
        <v>0.195</v>
      </c>
      <c r="K8" s="156">
        <v>0.21</v>
      </c>
      <c r="L8" s="119">
        <f t="shared" si="0"/>
        <v>7.692307692307687</v>
      </c>
      <c r="M8" s="46">
        <v>40387</v>
      </c>
      <c r="N8" s="46">
        <v>40389</v>
      </c>
      <c r="O8" s="45">
        <v>40406</v>
      </c>
      <c r="P8" s="46" t="s">
        <v>1467</v>
      </c>
      <c r="Q8" s="48"/>
      <c r="R8" s="288">
        <f aca="true" t="shared" si="1" ref="R8:R93">((K8*4)/T8)*100</f>
        <v>24.489795918367342</v>
      </c>
      <c r="S8" s="42">
        <f aca="true" t="shared" si="2" ref="S8:S88">H8/T8</f>
        <v>16.877551020408163</v>
      </c>
      <c r="T8" s="336">
        <v>3.43</v>
      </c>
      <c r="U8" s="342">
        <v>1.39</v>
      </c>
      <c r="V8" s="336">
        <v>0.84</v>
      </c>
      <c r="W8" s="336">
        <v>2.2</v>
      </c>
      <c r="X8" s="342">
        <v>4.02</v>
      </c>
      <c r="Y8" s="336">
        <v>4.32</v>
      </c>
      <c r="Z8" s="325">
        <f>(Y8/X8-1)*100</f>
        <v>7.462686567164201</v>
      </c>
      <c r="AA8" s="337" t="s">
        <v>506</v>
      </c>
      <c r="AB8" s="336">
        <v>36.67</v>
      </c>
      <c r="AC8" s="336">
        <v>58.92</v>
      </c>
      <c r="AD8" s="290">
        <f aca="true" t="shared" si="3" ref="AD8:AD88">((H8-AB8)/AB8)*100</f>
        <v>57.867466593946006</v>
      </c>
      <c r="AE8" s="328">
        <f aca="true" t="shared" si="4" ref="AE8:AE88">((H8-AC8)/AC8)*100</f>
        <v>-1.748133061778685</v>
      </c>
    </row>
    <row r="9" spans="1:31" ht="12.75">
      <c r="A9" s="40" t="s">
        <v>747</v>
      </c>
      <c r="B9" s="10" t="s">
        <v>748</v>
      </c>
      <c r="C9" s="41" t="s">
        <v>421</v>
      </c>
      <c r="D9" s="227">
        <v>18</v>
      </c>
      <c r="E9" s="231">
        <v>137</v>
      </c>
      <c r="F9" s="59" t="s">
        <v>181</v>
      </c>
      <c r="G9" s="60" t="s">
        <v>181</v>
      </c>
      <c r="H9" s="302">
        <v>58.25</v>
      </c>
      <c r="I9" s="119">
        <f>(K9*4)/H9*100</f>
        <v>2.2660944206008584</v>
      </c>
      <c r="J9" s="198">
        <v>0.31</v>
      </c>
      <c r="K9" s="156">
        <v>0.33</v>
      </c>
      <c r="L9" s="119">
        <f t="shared" si="0"/>
        <v>6.451612903225823</v>
      </c>
      <c r="M9" s="46">
        <v>40382</v>
      </c>
      <c r="N9" s="46">
        <v>40386</v>
      </c>
      <c r="O9" s="45">
        <v>40407</v>
      </c>
      <c r="P9" s="46" t="s">
        <v>1447</v>
      </c>
      <c r="Q9" s="160" t="s">
        <v>1497</v>
      </c>
      <c r="R9" s="288">
        <f t="shared" si="1"/>
        <v>15.566037735849056</v>
      </c>
      <c r="S9" s="42">
        <f t="shared" si="2"/>
        <v>6.869103773584905</v>
      </c>
      <c r="T9" s="336">
        <v>8.48</v>
      </c>
      <c r="U9" s="342">
        <v>0.61</v>
      </c>
      <c r="V9" s="336">
        <v>1.25</v>
      </c>
      <c r="W9" s="336">
        <v>0.91</v>
      </c>
      <c r="X9" s="342">
        <v>7.24</v>
      </c>
      <c r="Y9" s="336">
        <v>7.36</v>
      </c>
      <c r="Z9" s="325">
        <f>(Y9/X9-1)*100</f>
        <v>1.6574585635359185</v>
      </c>
      <c r="AA9" s="337" t="s">
        <v>507</v>
      </c>
      <c r="AB9" s="336">
        <v>47.09</v>
      </c>
      <c r="AC9" s="336">
        <v>59.14</v>
      </c>
      <c r="AD9" s="290">
        <f t="shared" si="3"/>
        <v>23.699299214270535</v>
      </c>
      <c r="AE9" s="328">
        <f t="shared" si="4"/>
        <v>-1.5049036185322973</v>
      </c>
    </row>
    <row r="10" spans="1:31" ht="12.75">
      <c r="A10" s="40" t="s">
        <v>498</v>
      </c>
      <c r="B10" s="10" t="s">
        <v>499</v>
      </c>
      <c r="C10" s="41" t="s">
        <v>465</v>
      </c>
      <c r="D10" s="227">
        <v>16</v>
      </c>
      <c r="E10" s="231">
        <v>164</v>
      </c>
      <c r="F10" s="59" t="s">
        <v>181</v>
      </c>
      <c r="G10" s="60" t="s">
        <v>181</v>
      </c>
      <c r="H10" s="302">
        <v>46.81</v>
      </c>
      <c r="I10" s="179">
        <f>(K10*4)/H10*100</f>
        <v>1.19632557145909</v>
      </c>
      <c r="J10" s="198">
        <v>0.125</v>
      </c>
      <c r="K10" s="156">
        <v>0.14</v>
      </c>
      <c r="L10" s="119">
        <f t="shared" si="0"/>
        <v>12.00000000000001</v>
      </c>
      <c r="M10" s="46">
        <v>40248</v>
      </c>
      <c r="N10" s="46">
        <v>40252</v>
      </c>
      <c r="O10" s="45">
        <v>40269</v>
      </c>
      <c r="P10" s="46" t="s">
        <v>1416</v>
      </c>
      <c r="Q10" s="48"/>
      <c r="R10" s="288">
        <f t="shared" si="1"/>
        <v>19.858156028368796</v>
      </c>
      <c r="S10" s="42">
        <f t="shared" si="2"/>
        <v>16.599290780141846</v>
      </c>
      <c r="T10" s="336">
        <v>2.82</v>
      </c>
      <c r="U10" s="342">
        <v>1.37</v>
      </c>
      <c r="V10" s="336">
        <v>1.87</v>
      </c>
      <c r="W10" s="336">
        <v>3.51</v>
      </c>
      <c r="X10" s="342">
        <v>3.22</v>
      </c>
      <c r="Y10" s="336">
        <v>3.57</v>
      </c>
      <c r="Z10" s="325">
        <f>(Y10/X10-1)*100</f>
        <v>10.869565217391287</v>
      </c>
      <c r="AA10" s="337" t="s">
        <v>508</v>
      </c>
      <c r="AB10" s="336">
        <v>31</v>
      </c>
      <c r="AC10" s="336">
        <v>46.97</v>
      </c>
      <c r="AD10" s="290">
        <f t="shared" si="3"/>
        <v>51.000000000000014</v>
      </c>
      <c r="AE10" s="328">
        <f t="shared" si="4"/>
        <v>-0.34064296359377605</v>
      </c>
    </row>
    <row r="11" spans="1:31" ht="12.75">
      <c r="A11" s="49" t="s">
        <v>1144</v>
      </c>
      <c r="B11" s="50" t="s">
        <v>1145</v>
      </c>
      <c r="C11" s="51" t="s">
        <v>421</v>
      </c>
      <c r="D11" s="228">
        <v>10</v>
      </c>
      <c r="E11" s="231">
        <v>230</v>
      </c>
      <c r="F11" s="92" t="s">
        <v>617</v>
      </c>
      <c r="G11" s="93" t="s">
        <v>617</v>
      </c>
      <c r="H11" s="304">
        <v>19.92</v>
      </c>
      <c r="I11" s="120">
        <f>(K11*4)/H11*100</f>
        <v>2.4096385542168672</v>
      </c>
      <c r="J11" s="242">
        <v>0.1</v>
      </c>
      <c r="K11" s="157">
        <v>0.12</v>
      </c>
      <c r="L11" s="120">
        <f t="shared" si="0"/>
        <v>19.999999999999996</v>
      </c>
      <c r="M11" s="65">
        <v>40403</v>
      </c>
      <c r="N11" s="65">
        <v>40407</v>
      </c>
      <c r="O11" s="64">
        <v>40421</v>
      </c>
      <c r="P11" s="65" t="s">
        <v>1481</v>
      </c>
      <c r="Q11" s="56" t="s">
        <v>709</v>
      </c>
      <c r="R11" s="253">
        <f t="shared" si="1"/>
        <v>13.043478260869565</v>
      </c>
      <c r="S11" s="52">
        <f t="shared" si="2"/>
        <v>5.41304347826087</v>
      </c>
      <c r="T11" s="338">
        <v>3.68</v>
      </c>
      <c r="U11" s="343">
        <v>0.68</v>
      </c>
      <c r="V11" s="338">
        <v>1.34</v>
      </c>
      <c r="W11" s="338">
        <v>0.8</v>
      </c>
      <c r="X11" s="343">
        <v>2.69</v>
      </c>
      <c r="Y11" s="338">
        <v>2.81</v>
      </c>
      <c r="Z11" s="327">
        <f>(Y11/X11-1)*100</f>
        <v>4.460966542750944</v>
      </c>
      <c r="AA11" s="339" t="s">
        <v>642</v>
      </c>
      <c r="AB11" s="338">
        <v>17.02</v>
      </c>
      <c r="AC11" s="338">
        <v>24.99</v>
      </c>
      <c r="AD11" s="293">
        <f t="shared" si="3"/>
        <v>17.03877790834314</v>
      </c>
      <c r="AE11" s="330">
        <f t="shared" si="4"/>
        <v>-20.288115246098428</v>
      </c>
    </row>
    <row r="12" spans="1:31" ht="12.75">
      <c r="A12" s="40" t="s">
        <v>1683</v>
      </c>
      <c r="B12" s="10" t="s">
        <v>1684</v>
      </c>
      <c r="C12" s="41" t="s">
        <v>431</v>
      </c>
      <c r="D12" s="227">
        <v>17</v>
      </c>
      <c r="E12" s="230">
        <v>153</v>
      </c>
      <c r="F12" s="81" t="s">
        <v>617</v>
      </c>
      <c r="G12" s="72" t="s">
        <v>617</v>
      </c>
      <c r="H12" s="359">
        <v>45.67</v>
      </c>
      <c r="I12" s="179">
        <f>(K12*4)/H12*100</f>
        <v>1.5765272607838843</v>
      </c>
      <c r="J12" s="198">
        <v>0.15</v>
      </c>
      <c r="K12" s="156">
        <v>0.18</v>
      </c>
      <c r="L12" s="158">
        <f t="shared" si="0"/>
        <v>19.999999999999996</v>
      </c>
      <c r="M12" s="46">
        <v>40387</v>
      </c>
      <c r="N12" s="46">
        <v>40389</v>
      </c>
      <c r="O12" s="45">
        <v>40414</v>
      </c>
      <c r="P12" s="46" t="s">
        <v>1474</v>
      </c>
      <c r="Q12" s="48"/>
      <c r="R12" s="288">
        <f t="shared" si="1"/>
        <v>32.43243243243243</v>
      </c>
      <c r="S12" s="42">
        <f t="shared" si="2"/>
        <v>20.57207207207207</v>
      </c>
      <c r="T12" s="336">
        <v>2.22</v>
      </c>
      <c r="U12" s="342">
        <v>1.51</v>
      </c>
      <c r="V12" s="336">
        <v>1.54</v>
      </c>
      <c r="W12" s="336">
        <v>2.66</v>
      </c>
      <c r="X12" s="342">
        <v>2.51</v>
      </c>
      <c r="Y12" s="336">
        <v>2.7</v>
      </c>
      <c r="Z12" s="325">
        <f>(Y12/X12-1)*100</f>
        <v>7.569721115537864</v>
      </c>
      <c r="AA12" s="337" t="s">
        <v>1057</v>
      </c>
      <c r="AB12" s="336">
        <v>34.46</v>
      </c>
      <c r="AC12" s="336">
        <v>46.02</v>
      </c>
      <c r="AD12" s="290">
        <f t="shared" si="3"/>
        <v>32.53047011027278</v>
      </c>
      <c r="AE12" s="328">
        <f t="shared" si="4"/>
        <v>-0.7605388961321194</v>
      </c>
    </row>
    <row r="13" spans="1:31" ht="12.75">
      <c r="A13" s="40" t="s">
        <v>1685</v>
      </c>
      <c r="B13" s="10" t="s">
        <v>1686</v>
      </c>
      <c r="C13" s="41" t="s">
        <v>423</v>
      </c>
      <c r="D13" s="227">
        <v>19</v>
      </c>
      <c r="E13" s="231">
        <v>128</v>
      </c>
      <c r="F13" s="59" t="s">
        <v>181</v>
      </c>
      <c r="G13" s="60" t="s">
        <v>181</v>
      </c>
      <c r="H13" s="302">
        <v>20.4</v>
      </c>
      <c r="I13" s="119">
        <f>(K13*4)/H13*100</f>
        <v>3.03921568627451</v>
      </c>
      <c r="J13" s="198">
        <v>0.145</v>
      </c>
      <c r="K13" s="156">
        <v>0.155</v>
      </c>
      <c r="L13" s="119">
        <f t="shared" si="0"/>
        <v>6.896551724137945</v>
      </c>
      <c r="M13" s="46">
        <v>40497</v>
      </c>
      <c r="N13" s="46">
        <v>40499</v>
      </c>
      <c r="O13" s="45">
        <v>40513</v>
      </c>
      <c r="P13" s="46" t="s">
        <v>1423</v>
      </c>
      <c r="Q13" s="48"/>
      <c r="R13" s="288">
        <f t="shared" si="1"/>
        <v>75.60975609756098</v>
      </c>
      <c r="S13" s="42">
        <f t="shared" si="2"/>
        <v>24.878048780487806</v>
      </c>
      <c r="T13" s="336">
        <v>0.82</v>
      </c>
      <c r="U13" s="342">
        <v>3.45</v>
      </c>
      <c r="V13" s="336">
        <v>4.06</v>
      </c>
      <c r="W13" s="336">
        <v>2.47</v>
      </c>
      <c r="X13" s="342">
        <v>0.88</v>
      </c>
      <c r="Y13" s="336">
        <v>0.96</v>
      </c>
      <c r="Z13" s="325">
        <f>(Y13/X13-1)*100</f>
        <v>9.090909090909083</v>
      </c>
      <c r="AA13" s="337" t="s">
        <v>636</v>
      </c>
      <c r="AB13" s="336">
        <v>15.39</v>
      </c>
      <c r="AC13" s="336">
        <v>20.99</v>
      </c>
      <c r="AD13" s="290">
        <f t="shared" si="3"/>
        <v>32.55360623781675</v>
      </c>
      <c r="AE13" s="328">
        <f t="shared" si="4"/>
        <v>-2.8108623153882797</v>
      </c>
    </row>
    <row r="14" spans="1:31" ht="12.75">
      <c r="A14" s="40" t="s">
        <v>1687</v>
      </c>
      <c r="B14" s="10" t="s">
        <v>1688</v>
      </c>
      <c r="C14" s="41" t="s">
        <v>425</v>
      </c>
      <c r="D14" s="227">
        <v>17</v>
      </c>
      <c r="E14" s="231">
        <v>143</v>
      </c>
      <c r="F14" s="59" t="s">
        <v>181</v>
      </c>
      <c r="G14" s="60" t="s">
        <v>181</v>
      </c>
      <c r="H14" s="302">
        <v>25.08</v>
      </c>
      <c r="I14" s="119">
        <f>(K14*4)/H14*100</f>
        <v>3.8711076013068864</v>
      </c>
      <c r="J14" s="453">
        <v>0.23564897728343884</v>
      </c>
      <c r="K14" s="454">
        <v>0.24271844660194175</v>
      </c>
      <c r="L14" s="119">
        <f t="shared" si="0"/>
        <v>2.9999999999998916</v>
      </c>
      <c r="M14" s="46">
        <v>40238</v>
      </c>
      <c r="N14" s="46">
        <v>40240</v>
      </c>
      <c r="O14" s="45">
        <v>40252</v>
      </c>
      <c r="P14" s="46" t="s">
        <v>1424</v>
      </c>
      <c r="Q14" s="452" t="s">
        <v>653</v>
      </c>
      <c r="R14" s="288">
        <f t="shared" si="1"/>
        <v>51.64222268126421</v>
      </c>
      <c r="S14" s="42">
        <f t="shared" si="2"/>
        <v>13.340425531914894</v>
      </c>
      <c r="T14" s="336">
        <v>1.88</v>
      </c>
      <c r="U14" s="342">
        <v>1.89</v>
      </c>
      <c r="V14" s="336">
        <v>3.65</v>
      </c>
      <c r="W14" s="336">
        <v>1.85</v>
      </c>
      <c r="X14" s="342">
        <v>1.81</v>
      </c>
      <c r="Y14" s="336">
        <v>1.83</v>
      </c>
      <c r="Z14" s="325">
        <f>(Y14/X14-1)*100</f>
        <v>1.104972375690605</v>
      </c>
      <c r="AA14" s="337" t="s">
        <v>509</v>
      </c>
      <c r="AB14" s="336">
        <v>21.29</v>
      </c>
      <c r="AC14" s="336">
        <v>28.49</v>
      </c>
      <c r="AD14" s="290">
        <f t="shared" si="3"/>
        <v>17.801784875528416</v>
      </c>
      <c r="AE14" s="328">
        <f t="shared" si="4"/>
        <v>-11.969111969111971</v>
      </c>
    </row>
    <row r="15" spans="1:31" ht="12.75">
      <c r="A15" s="40" t="s">
        <v>1554</v>
      </c>
      <c r="B15" s="10" t="s">
        <v>1555</v>
      </c>
      <c r="C15" s="41" t="s">
        <v>423</v>
      </c>
      <c r="D15" s="227">
        <v>13</v>
      </c>
      <c r="E15" s="231">
        <v>195</v>
      </c>
      <c r="F15" s="59" t="s">
        <v>181</v>
      </c>
      <c r="G15" s="60" t="s">
        <v>181</v>
      </c>
      <c r="H15" s="360">
        <v>19.07</v>
      </c>
      <c r="I15" s="119">
        <f>(K15*4)/H15*100</f>
        <v>3.947561615102255</v>
      </c>
      <c r="J15" s="243">
        <v>0.1873</v>
      </c>
      <c r="K15" s="156">
        <v>0.1882</v>
      </c>
      <c r="L15" s="179">
        <f t="shared" si="0"/>
        <v>0.480512546716505</v>
      </c>
      <c r="M15" s="46">
        <v>40303</v>
      </c>
      <c r="N15" s="46">
        <v>40305</v>
      </c>
      <c r="O15" s="45">
        <v>40319</v>
      </c>
      <c r="P15" s="46" t="s">
        <v>1477</v>
      </c>
      <c r="Q15" s="48"/>
      <c r="R15" s="288">
        <f>((K15*4)/T15)*100</f>
        <v>80.08510638297874</v>
      </c>
      <c r="S15" s="42">
        <f>H15/T15</f>
        <v>20.287234042553195</v>
      </c>
      <c r="T15" s="336">
        <v>0.94</v>
      </c>
      <c r="U15" s="342">
        <v>4.41</v>
      </c>
      <c r="V15" s="336">
        <v>2.24</v>
      </c>
      <c r="W15" s="336">
        <v>1.52</v>
      </c>
      <c r="X15" s="342">
        <v>1.04</v>
      </c>
      <c r="Y15" s="336">
        <v>1.1</v>
      </c>
      <c r="Z15" s="325">
        <f>(Y15/X15-1)*100</f>
        <v>5.769230769230771</v>
      </c>
      <c r="AA15" s="337" t="s">
        <v>510</v>
      </c>
      <c r="AB15" s="336">
        <v>15.54</v>
      </c>
      <c r="AC15" s="336">
        <v>19.33</v>
      </c>
      <c r="AD15" s="290">
        <f>((H15-AB15)/AB15)*100</f>
        <v>22.715572715572723</v>
      </c>
      <c r="AE15" s="328">
        <f>((H15-AC15)/AC15)*100</f>
        <v>-1.3450594930160271</v>
      </c>
    </row>
    <row r="16" spans="1:31" ht="12.75">
      <c r="A16" s="40" t="s">
        <v>1588</v>
      </c>
      <c r="B16" s="10" t="s">
        <v>1589</v>
      </c>
      <c r="C16" s="41" t="s">
        <v>426</v>
      </c>
      <c r="D16" s="227">
        <v>13</v>
      </c>
      <c r="E16" s="232">
        <v>198</v>
      </c>
      <c r="F16" s="81" t="s">
        <v>617</v>
      </c>
      <c r="G16" s="72" t="s">
        <v>617</v>
      </c>
      <c r="H16" s="360">
        <v>49.24</v>
      </c>
      <c r="I16" s="179">
        <f>(K16*4)/H16*100</f>
        <v>1.7871649065800161</v>
      </c>
      <c r="J16" s="156">
        <v>0.2</v>
      </c>
      <c r="K16" s="156">
        <v>0.22</v>
      </c>
      <c r="L16" s="120">
        <f t="shared" si="0"/>
        <v>9.999999999999986</v>
      </c>
      <c r="M16" s="46">
        <v>40455</v>
      </c>
      <c r="N16" s="46">
        <v>40457</v>
      </c>
      <c r="O16" s="45">
        <v>40463</v>
      </c>
      <c r="P16" s="46" t="s">
        <v>1429</v>
      </c>
      <c r="Q16" s="48"/>
      <c r="R16" s="288">
        <f t="shared" si="1"/>
        <v>29.629629629629626</v>
      </c>
      <c r="S16" s="42">
        <f t="shared" si="2"/>
        <v>16.579124579124578</v>
      </c>
      <c r="T16" s="336">
        <v>2.97</v>
      </c>
      <c r="U16" s="342">
        <v>4.82</v>
      </c>
      <c r="V16" s="336">
        <v>2.2</v>
      </c>
      <c r="W16" s="336">
        <v>2.73</v>
      </c>
      <c r="X16" s="342">
        <v>3.24</v>
      </c>
      <c r="Y16" s="336">
        <v>5.21</v>
      </c>
      <c r="Z16" s="325">
        <f>(Y16/X16-1)*100</f>
        <v>60.802469135802454</v>
      </c>
      <c r="AA16" s="337" t="s">
        <v>511</v>
      </c>
      <c r="AB16" s="336">
        <v>39.1</v>
      </c>
      <c r="AC16" s="336">
        <v>59.01</v>
      </c>
      <c r="AD16" s="290">
        <f t="shared" si="3"/>
        <v>25.933503836317133</v>
      </c>
      <c r="AE16" s="328">
        <f t="shared" si="4"/>
        <v>-16.556515844772065</v>
      </c>
    </row>
    <row r="17" spans="1:31" ht="12.75">
      <c r="A17" s="30" t="s">
        <v>688</v>
      </c>
      <c r="B17" s="17" t="s">
        <v>689</v>
      </c>
      <c r="C17" s="31" t="s">
        <v>446</v>
      </c>
      <c r="D17" s="226">
        <v>22</v>
      </c>
      <c r="E17" s="231">
        <v>113</v>
      </c>
      <c r="F17" s="57" t="s">
        <v>181</v>
      </c>
      <c r="G17" s="58" t="s">
        <v>181</v>
      </c>
      <c r="H17" s="322">
        <v>29.25</v>
      </c>
      <c r="I17" s="158">
        <f>(K17*4)/H17*100</f>
        <v>4.581196581196582</v>
      </c>
      <c r="J17" s="196">
        <v>0.33</v>
      </c>
      <c r="K17" s="159">
        <v>0.335</v>
      </c>
      <c r="L17" s="199">
        <f t="shared" si="0"/>
        <v>1.5151515151515138</v>
      </c>
      <c r="M17" s="37">
        <v>40140</v>
      </c>
      <c r="N17" s="37">
        <v>40142</v>
      </c>
      <c r="O17" s="36">
        <v>40157</v>
      </c>
      <c r="P17" s="37" t="s">
        <v>1418</v>
      </c>
      <c r="Q17" s="39"/>
      <c r="R17" s="252">
        <f t="shared" si="1"/>
        <v>66.33663366336634</v>
      </c>
      <c r="S17" s="33">
        <f t="shared" si="2"/>
        <v>14.48019801980198</v>
      </c>
      <c r="T17" s="334">
        <v>2.02</v>
      </c>
      <c r="U17" s="341">
        <v>3.89</v>
      </c>
      <c r="V17" s="334">
        <v>0.56</v>
      </c>
      <c r="W17" s="334">
        <v>1.17</v>
      </c>
      <c r="X17" s="341">
        <v>2.18</v>
      </c>
      <c r="Y17" s="334">
        <v>2.31</v>
      </c>
      <c r="Z17" s="326">
        <f>(Y17/X17-1)*100</f>
        <v>5.9633027522935755</v>
      </c>
      <c r="AA17" s="335" t="s">
        <v>512</v>
      </c>
      <c r="AB17" s="334">
        <v>25.86</v>
      </c>
      <c r="AC17" s="334">
        <v>30.32</v>
      </c>
      <c r="AD17" s="324">
        <f t="shared" si="3"/>
        <v>13.109048723897915</v>
      </c>
      <c r="AE17" s="329">
        <f t="shared" si="4"/>
        <v>-3.5290237467018484</v>
      </c>
    </row>
    <row r="18" spans="1:31" ht="12.75">
      <c r="A18" s="40" t="s">
        <v>1689</v>
      </c>
      <c r="B18" s="10" t="s">
        <v>1690</v>
      </c>
      <c r="C18" s="41" t="s">
        <v>477</v>
      </c>
      <c r="D18" s="227">
        <v>21</v>
      </c>
      <c r="E18" s="231">
        <v>116</v>
      </c>
      <c r="F18" s="59" t="s">
        <v>181</v>
      </c>
      <c r="G18" s="60" t="s">
        <v>181</v>
      </c>
      <c r="H18" s="302">
        <v>32.11</v>
      </c>
      <c r="I18" s="119">
        <f>(K18*4)/H18*100</f>
        <v>2.7405792587978826</v>
      </c>
      <c r="J18" s="198">
        <v>0.21</v>
      </c>
      <c r="K18" s="156">
        <v>0.22</v>
      </c>
      <c r="L18" s="119">
        <f t="shared" si="0"/>
        <v>4.761904761904767</v>
      </c>
      <c r="M18" s="46">
        <v>40228</v>
      </c>
      <c r="N18" s="46">
        <v>40232</v>
      </c>
      <c r="O18" s="45">
        <v>40238</v>
      </c>
      <c r="P18" s="46" t="s">
        <v>1423</v>
      </c>
      <c r="Q18" s="48"/>
      <c r="R18" s="288">
        <f t="shared" si="1"/>
        <v>59.863945578231295</v>
      </c>
      <c r="S18" s="42">
        <f t="shared" si="2"/>
        <v>21.843537414965986</v>
      </c>
      <c r="T18" s="336">
        <v>1.47</v>
      </c>
      <c r="U18" s="342">
        <v>1.58</v>
      </c>
      <c r="V18" s="336">
        <v>1.27</v>
      </c>
      <c r="W18" s="336">
        <v>10.92</v>
      </c>
      <c r="X18" s="342">
        <v>2</v>
      </c>
      <c r="Y18" s="336">
        <v>2.28</v>
      </c>
      <c r="Z18" s="325">
        <f>(Y18/X18-1)*100</f>
        <v>13.99999999999999</v>
      </c>
      <c r="AA18" s="337" t="s">
        <v>513</v>
      </c>
      <c r="AB18" s="336">
        <v>25</v>
      </c>
      <c r="AC18" s="336">
        <v>36.39</v>
      </c>
      <c r="AD18" s="290">
        <f t="shared" si="3"/>
        <v>28.439999999999998</v>
      </c>
      <c r="AE18" s="328">
        <f t="shared" si="4"/>
        <v>-11.761472932124214</v>
      </c>
    </row>
    <row r="19" spans="1:31" ht="12.75">
      <c r="A19" s="40" t="s">
        <v>1691</v>
      </c>
      <c r="B19" s="10" t="s">
        <v>1692</v>
      </c>
      <c r="C19" s="41" t="s">
        <v>445</v>
      </c>
      <c r="D19" s="227">
        <v>18</v>
      </c>
      <c r="E19" s="231">
        <v>138</v>
      </c>
      <c r="F19" s="59" t="s">
        <v>181</v>
      </c>
      <c r="G19" s="60" t="s">
        <v>156</v>
      </c>
      <c r="H19" s="302">
        <v>40.48</v>
      </c>
      <c r="I19" s="179">
        <f>(K19*4)/H19*100</f>
        <v>1.3833992094861662</v>
      </c>
      <c r="J19" s="198">
        <v>0.12</v>
      </c>
      <c r="K19" s="156">
        <v>0.14</v>
      </c>
      <c r="L19" s="119">
        <f t="shared" si="0"/>
        <v>16.666666666666675</v>
      </c>
      <c r="M19" s="46">
        <v>40417</v>
      </c>
      <c r="N19" s="46">
        <v>40421</v>
      </c>
      <c r="O19" s="45">
        <v>40436</v>
      </c>
      <c r="P19" s="46" t="s">
        <v>1424</v>
      </c>
      <c r="Q19" s="48"/>
      <c r="R19" s="288">
        <f t="shared" si="1"/>
        <v>25.570776255707766</v>
      </c>
      <c r="S19" s="42">
        <f t="shared" si="2"/>
        <v>18.48401826484018</v>
      </c>
      <c r="T19" s="336">
        <v>2.19</v>
      </c>
      <c r="U19" s="342">
        <v>1.49</v>
      </c>
      <c r="V19" s="336">
        <v>2.43</v>
      </c>
      <c r="W19" s="336">
        <v>3.98</v>
      </c>
      <c r="X19" s="342">
        <v>1.84</v>
      </c>
      <c r="Y19" s="336">
        <v>2.1</v>
      </c>
      <c r="Z19" s="325">
        <f>(Y19/X19-1)*100</f>
        <v>14.130434782608692</v>
      </c>
      <c r="AA19" s="337" t="s">
        <v>514</v>
      </c>
      <c r="AB19" s="336">
        <v>32.58</v>
      </c>
      <c r="AC19" s="336">
        <v>44.71</v>
      </c>
      <c r="AD19" s="290">
        <f t="shared" si="3"/>
        <v>24.24800491098833</v>
      </c>
      <c r="AE19" s="328">
        <f t="shared" si="4"/>
        <v>-9.460970700067108</v>
      </c>
    </row>
    <row r="20" spans="1:31" ht="12.75">
      <c r="A20" s="40" t="s">
        <v>246</v>
      </c>
      <c r="B20" s="10" t="s">
        <v>1693</v>
      </c>
      <c r="C20" s="41" t="s">
        <v>425</v>
      </c>
      <c r="D20" s="227">
        <v>17</v>
      </c>
      <c r="E20" s="231">
        <v>154</v>
      </c>
      <c r="F20" s="81" t="s">
        <v>617</v>
      </c>
      <c r="G20" s="72" t="s">
        <v>617</v>
      </c>
      <c r="H20" s="359">
        <v>40.46</v>
      </c>
      <c r="I20" s="119">
        <f>(K20*4)/H20*100</f>
        <v>2.4715768660405337</v>
      </c>
      <c r="J20" s="156">
        <v>0.23</v>
      </c>
      <c r="K20" s="156">
        <v>0.25</v>
      </c>
      <c r="L20" s="119">
        <f t="shared" si="0"/>
        <v>8.695652173913038</v>
      </c>
      <c r="M20" s="46">
        <v>40449</v>
      </c>
      <c r="N20" s="46">
        <v>40451</v>
      </c>
      <c r="O20" s="45">
        <v>40466</v>
      </c>
      <c r="P20" s="153" t="s">
        <v>1429</v>
      </c>
      <c r="Q20" s="48"/>
      <c r="R20" s="288">
        <f t="shared" si="1"/>
        <v>39.52569169960475</v>
      </c>
      <c r="S20" s="42">
        <f t="shared" si="2"/>
        <v>15.99209486166008</v>
      </c>
      <c r="T20" s="336">
        <v>2.53</v>
      </c>
      <c r="U20" s="342">
        <v>1.96</v>
      </c>
      <c r="V20" s="336">
        <v>3.13</v>
      </c>
      <c r="W20" s="336">
        <v>1.4</v>
      </c>
      <c r="X20" s="342">
        <v>2.56</v>
      </c>
      <c r="Y20" s="336">
        <v>2.5</v>
      </c>
      <c r="Z20" s="325">
        <f>(Y20/X20-1)*100</f>
        <v>-2.34375</v>
      </c>
      <c r="AA20" s="337" t="s">
        <v>515</v>
      </c>
      <c r="AB20" s="336">
        <v>34.87</v>
      </c>
      <c r="AC20" s="336">
        <v>47.15</v>
      </c>
      <c r="AD20" s="290">
        <f t="shared" si="3"/>
        <v>16.03097218239175</v>
      </c>
      <c r="AE20" s="328">
        <f t="shared" si="4"/>
        <v>-14.18875927889713</v>
      </c>
    </row>
    <row r="21" spans="1:31" ht="12.75">
      <c r="A21" s="49" t="s">
        <v>1598</v>
      </c>
      <c r="B21" s="50" t="s">
        <v>1599</v>
      </c>
      <c r="C21" s="51" t="s">
        <v>425</v>
      </c>
      <c r="D21" s="228">
        <v>12</v>
      </c>
      <c r="E21" s="231">
        <v>208</v>
      </c>
      <c r="F21" s="92" t="s">
        <v>617</v>
      </c>
      <c r="G21" s="93" t="s">
        <v>617</v>
      </c>
      <c r="H21" s="361">
        <v>37.09</v>
      </c>
      <c r="I21" s="351">
        <f>(K21*4)/H21*100</f>
        <v>1.617686708007549</v>
      </c>
      <c r="J21" s="242">
        <v>0.14</v>
      </c>
      <c r="K21" s="157">
        <v>0.15</v>
      </c>
      <c r="L21" s="120">
        <f t="shared" si="0"/>
        <v>7.14285714285714</v>
      </c>
      <c r="M21" s="65">
        <v>40282</v>
      </c>
      <c r="N21" s="65">
        <v>40284</v>
      </c>
      <c r="O21" s="64">
        <v>40291</v>
      </c>
      <c r="P21" s="65" t="s">
        <v>1421</v>
      </c>
      <c r="Q21" s="56"/>
      <c r="R21" s="253">
        <f t="shared" si="1"/>
        <v>22.727272727272727</v>
      </c>
      <c r="S21" s="52">
        <f t="shared" si="2"/>
        <v>14.049242424242426</v>
      </c>
      <c r="T21" s="338">
        <v>2.64</v>
      </c>
      <c r="U21" s="343">
        <v>2.47</v>
      </c>
      <c r="V21" s="338">
        <v>4.89</v>
      </c>
      <c r="W21" s="338">
        <v>2.15</v>
      </c>
      <c r="X21" s="343">
        <v>2.87</v>
      </c>
      <c r="Y21" s="338">
        <v>2.83</v>
      </c>
      <c r="Z21" s="327">
        <f>(Y21/X21-1)*100</f>
        <v>-1.3937282229965153</v>
      </c>
      <c r="AA21" s="339" t="s">
        <v>516</v>
      </c>
      <c r="AB21" s="338">
        <v>22.26</v>
      </c>
      <c r="AC21" s="338">
        <v>39.78</v>
      </c>
      <c r="AD21" s="293">
        <f t="shared" si="3"/>
        <v>66.62174303683737</v>
      </c>
      <c r="AE21" s="330">
        <f t="shared" si="4"/>
        <v>-6.762192056309697</v>
      </c>
    </row>
    <row r="22" spans="1:31" ht="12.75">
      <c r="A22" s="40" t="s">
        <v>1630</v>
      </c>
      <c r="B22" s="10" t="s">
        <v>1637</v>
      </c>
      <c r="C22" s="41" t="s">
        <v>430</v>
      </c>
      <c r="D22" s="227">
        <v>16</v>
      </c>
      <c r="E22" s="230">
        <v>157</v>
      </c>
      <c r="F22" s="59" t="s">
        <v>181</v>
      </c>
      <c r="G22" s="60" t="s">
        <v>181</v>
      </c>
      <c r="H22" s="302">
        <v>48.79</v>
      </c>
      <c r="I22" s="179">
        <f>(K22*4)/H22*100</f>
        <v>1.4757122361139579</v>
      </c>
      <c r="J22" s="198">
        <v>0.17</v>
      </c>
      <c r="K22" s="156">
        <v>0.18</v>
      </c>
      <c r="L22" s="158">
        <f t="shared" si="0"/>
        <v>5.88235294117645</v>
      </c>
      <c r="M22" s="46">
        <v>40122</v>
      </c>
      <c r="N22" s="46">
        <v>40126</v>
      </c>
      <c r="O22" s="45">
        <v>40140</v>
      </c>
      <c r="P22" s="46" t="s">
        <v>1469</v>
      </c>
      <c r="Q22" s="48"/>
      <c r="R22" s="288">
        <f t="shared" si="1"/>
        <v>34.28571428571428</v>
      </c>
      <c r="S22" s="42">
        <f t="shared" si="2"/>
        <v>23.23333333333333</v>
      </c>
      <c r="T22" s="336">
        <v>2.1</v>
      </c>
      <c r="U22" s="342">
        <v>1.41</v>
      </c>
      <c r="V22" s="336">
        <v>0.93</v>
      </c>
      <c r="W22" s="336">
        <v>1.71</v>
      </c>
      <c r="X22" s="342">
        <v>3.89</v>
      </c>
      <c r="Y22" s="336">
        <v>4.24</v>
      </c>
      <c r="Z22" s="325">
        <f>(Y22/X22-1)*100</f>
        <v>8.997429305912608</v>
      </c>
      <c r="AA22" s="337" t="s">
        <v>517</v>
      </c>
      <c r="AB22" s="336">
        <v>43.95</v>
      </c>
      <c r="AC22" s="336">
        <v>69.9</v>
      </c>
      <c r="AD22" s="290">
        <f t="shared" si="3"/>
        <v>11.012514220705338</v>
      </c>
      <c r="AE22" s="328">
        <f t="shared" si="4"/>
        <v>-30.20028612303291</v>
      </c>
    </row>
    <row r="23" spans="1:31" ht="12.75">
      <c r="A23" s="40" t="s">
        <v>1694</v>
      </c>
      <c r="B23" s="10" t="s">
        <v>1695</v>
      </c>
      <c r="C23" s="41" t="s">
        <v>421</v>
      </c>
      <c r="D23" s="227">
        <v>16</v>
      </c>
      <c r="E23" s="231">
        <v>156</v>
      </c>
      <c r="F23" s="81" t="s">
        <v>617</v>
      </c>
      <c r="G23" s="72" t="s">
        <v>617</v>
      </c>
      <c r="H23" s="359">
        <v>20.19</v>
      </c>
      <c r="I23" s="179">
        <f>(K23*4)/H23*100</f>
        <v>1.5354135710747894</v>
      </c>
      <c r="J23" s="198">
        <v>0.075</v>
      </c>
      <c r="K23" s="156">
        <v>0.0775</v>
      </c>
      <c r="L23" s="119">
        <f t="shared" si="0"/>
        <v>3.3333333333333437</v>
      </c>
      <c r="M23" s="46">
        <v>40119</v>
      </c>
      <c r="N23" s="46">
        <v>40121</v>
      </c>
      <c r="O23" s="45">
        <v>40135</v>
      </c>
      <c r="P23" s="46" t="s">
        <v>1468</v>
      </c>
      <c r="Q23" s="48"/>
      <c r="R23" s="288">
        <f t="shared" si="1"/>
        <v>29.523809523809526</v>
      </c>
      <c r="S23" s="42">
        <f t="shared" si="2"/>
        <v>19.228571428571428</v>
      </c>
      <c r="T23" s="336">
        <v>1.05</v>
      </c>
      <c r="U23" s="342">
        <v>1.47</v>
      </c>
      <c r="V23" s="336">
        <v>2.97</v>
      </c>
      <c r="W23" s="336">
        <v>1.96</v>
      </c>
      <c r="X23" s="342">
        <v>1.08</v>
      </c>
      <c r="Y23" s="336">
        <v>1.18</v>
      </c>
      <c r="Z23" s="325">
        <f>(Y23/X23-1)*100</f>
        <v>9.259259259259256</v>
      </c>
      <c r="AA23" s="337" t="s">
        <v>637</v>
      </c>
      <c r="AB23" s="336">
        <v>8.04</v>
      </c>
      <c r="AC23" s="336">
        <v>20.53</v>
      </c>
      <c r="AD23" s="290">
        <f t="shared" si="3"/>
        <v>151.11940298507466</v>
      </c>
      <c r="AE23" s="328">
        <f t="shared" si="4"/>
        <v>-1.656113005358012</v>
      </c>
    </row>
    <row r="24" spans="1:31" ht="12.75">
      <c r="A24" s="40" t="s">
        <v>500</v>
      </c>
      <c r="B24" s="10" t="s">
        <v>501</v>
      </c>
      <c r="C24" s="41" t="s">
        <v>1179</v>
      </c>
      <c r="D24" s="227">
        <v>15</v>
      </c>
      <c r="E24" s="231">
        <v>178</v>
      </c>
      <c r="F24" s="59" t="s">
        <v>156</v>
      </c>
      <c r="G24" s="60" t="s">
        <v>156</v>
      </c>
      <c r="H24" s="302">
        <v>63.5</v>
      </c>
      <c r="I24" s="119">
        <f>(K24*4)/H24*100</f>
        <v>6.062992125984252</v>
      </c>
      <c r="J24" s="198">
        <v>0.95</v>
      </c>
      <c r="K24" s="156">
        <v>0.9625</v>
      </c>
      <c r="L24" s="179">
        <f t="shared" si="0"/>
        <v>1.3157894736842257</v>
      </c>
      <c r="M24" s="46">
        <v>40402</v>
      </c>
      <c r="N24" s="46">
        <v>40406</v>
      </c>
      <c r="O24" s="45">
        <v>40421</v>
      </c>
      <c r="P24" s="46" t="s">
        <v>1481</v>
      </c>
      <c r="Q24" s="48"/>
      <c r="R24" s="288">
        <f t="shared" si="1"/>
        <v>75.49019607843138</v>
      </c>
      <c r="S24" s="42">
        <f t="shared" si="2"/>
        <v>12.450980392156863</v>
      </c>
      <c r="T24" s="336">
        <v>5.1</v>
      </c>
      <c r="U24" s="342">
        <v>4.4</v>
      </c>
      <c r="V24" s="336">
        <v>1.35</v>
      </c>
      <c r="W24" s="336">
        <v>2.79</v>
      </c>
      <c r="X24" s="342">
        <v>3.56</v>
      </c>
      <c r="Y24" s="336">
        <v>3.75</v>
      </c>
      <c r="Z24" s="325">
        <f>(Y24/X24-1)*100</f>
        <v>5.337078651685401</v>
      </c>
      <c r="AA24" s="337" t="s">
        <v>518</v>
      </c>
      <c r="AB24" s="336">
        <v>45</v>
      </c>
      <c r="AC24" s="336">
        <v>66</v>
      </c>
      <c r="AD24" s="290">
        <f t="shared" si="3"/>
        <v>41.11111111111111</v>
      </c>
      <c r="AE24" s="328">
        <f t="shared" si="4"/>
        <v>-3.787878787878788</v>
      </c>
    </row>
    <row r="25" spans="1:31" ht="12.75">
      <c r="A25" s="40" t="s">
        <v>1556</v>
      </c>
      <c r="B25" s="10" t="s">
        <v>1557</v>
      </c>
      <c r="C25" s="41" t="s">
        <v>1488</v>
      </c>
      <c r="D25" s="227">
        <v>13</v>
      </c>
      <c r="E25" s="231">
        <v>191</v>
      </c>
      <c r="F25" s="81" t="s">
        <v>617</v>
      </c>
      <c r="G25" s="72" t="s">
        <v>617</v>
      </c>
      <c r="H25" s="360">
        <v>69.92</v>
      </c>
      <c r="I25" s="179">
        <f>(K25*4)/H25*100</f>
        <v>1.4302059496567505</v>
      </c>
      <c r="J25" s="243">
        <v>0.24</v>
      </c>
      <c r="K25" s="156">
        <v>0.25</v>
      </c>
      <c r="L25" s="119">
        <f t="shared" si="0"/>
        <v>4.166666666666674</v>
      </c>
      <c r="M25" s="46">
        <v>40149</v>
      </c>
      <c r="N25" s="46">
        <v>40151</v>
      </c>
      <c r="O25" s="45">
        <v>40182</v>
      </c>
      <c r="P25" s="46" t="s">
        <v>1427</v>
      </c>
      <c r="Q25" s="48"/>
      <c r="R25" s="288">
        <f t="shared" si="1"/>
        <v>45.87155963302752</v>
      </c>
      <c r="S25" s="42">
        <f t="shared" si="2"/>
        <v>32.07339449541284</v>
      </c>
      <c r="T25" s="336">
        <v>2.18</v>
      </c>
      <c r="U25" s="342">
        <v>2.27</v>
      </c>
      <c r="V25" s="336">
        <v>1.36</v>
      </c>
      <c r="W25" s="336">
        <v>10.45</v>
      </c>
      <c r="X25" s="342">
        <v>2.3</v>
      </c>
      <c r="Y25" s="336">
        <v>2.69</v>
      </c>
      <c r="Z25" s="325">
        <f>(Y25/X25-1)*100</f>
        <v>16.956521739130448</v>
      </c>
      <c r="AA25" s="337" t="s">
        <v>519</v>
      </c>
      <c r="AB25" s="336">
        <v>51.16</v>
      </c>
      <c r="AC25" s="336">
        <v>69.93</v>
      </c>
      <c r="AD25" s="290">
        <f t="shared" si="3"/>
        <v>36.66927286942926</v>
      </c>
      <c r="AE25" s="328">
        <f t="shared" si="4"/>
        <v>-0.014300014300021613</v>
      </c>
    </row>
    <row r="26" spans="1:31" ht="12.75">
      <c r="A26" s="40" t="s">
        <v>1528</v>
      </c>
      <c r="B26" s="10" t="s">
        <v>1529</v>
      </c>
      <c r="C26" s="41" t="s">
        <v>1488</v>
      </c>
      <c r="D26" s="227">
        <v>14</v>
      </c>
      <c r="E26" s="232">
        <v>183</v>
      </c>
      <c r="F26" s="81" t="s">
        <v>617</v>
      </c>
      <c r="G26" s="72" t="s">
        <v>617</v>
      </c>
      <c r="H26" s="360">
        <v>64.02</v>
      </c>
      <c r="I26" s="179">
        <f>(K26*4)/H26*100</f>
        <v>1.6369884411121527</v>
      </c>
      <c r="J26" s="243">
        <v>0.238</v>
      </c>
      <c r="K26" s="156">
        <v>0.262</v>
      </c>
      <c r="L26" s="120">
        <f t="shared" si="0"/>
        <v>10.084033613445387</v>
      </c>
      <c r="M26" s="46">
        <v>40245</v>
      </c>
      <c r="N26" s="46">
        <v>40247</v>
      </c>
      <c r="O26" s="45">
        <v>40268</v>
      </c>
      <c r="P26" s="46" t="s">
        <v>1426</v>
      </c>
      <c r="Q26" s="48" t="s">
        <v>702</v>
      </c>
      <c r="R26" s="288">
        <f t="shared" si="1"/>
        <v>24.42890442890443</v>
      </c>
      <c r="S26" s="42">
        <f t="shared" si="2"/>
        <v>14.923076923076922</v>
      </c>
      <c r="T26" s="336">
        <v>4.29</v>
      </c>
      <c r="U26" s="342">
        <v>1.62</v>
      </c>
      <c r="V26" s="336">
        <v>3.9</v>
      </c>
      <c r="W26" s="336">
        <v>2.6</v>
      </c>
      <c r="X26" s="342">
        <v>4.13</v>
      </c>
      <c r="Y26" s="336">
        <v>4.72</v>
      </c>
      <c r="Z26" s="325">
        <f>(Y26/X26-1)*100</f>
        <v>14.28571428571428</v>
      </c>
      <c r="AA26" s="337" t="s">
        <v>520</v>
      </c>
      <c r="AB26" s="336">
        <v>46.84</v>
      </c>
      <c r="AC26" s="336">
        <v>66.06</v>
      </c>
      <c r="AD26" s="290">
        <f t="shared" si="3"/>
        <v>36.67805294619981</v>
      </c>
      <c r="AE26" s="328">
        <f t="shared" si="4"/>
        <v>-3.088101725703915</v>
      </c>
    </row>
    <row r="27" spans="1:31" ht="12.75">
      <c r="A27" s="30" t="s">
        <v>1614</v>
      </c>
      <c r="B27" s="17" t="s">
        <v>1615</v>
      </c>
      <c r="C27" s="247" t="s">
        <v>262</v>
      </c>
      <c r="D27" s="226">
        <v>10</v>
      </c>
      <c r="E27" s="231">
        <v>229</v>
      </c>
      <c r="F27" s="112" t="s">
        <v>617</v>
      </c>
      <c r="G27" s="73" t="s">
        <v>617</v>
      </c>
      <c r="H27" s="362">
        <v>81</v>
      </c>
      <c r="I27" s="199">
        <f>(K27*4)/H27*100</f>
        <v>0.9876543209876543</v>
      </c>
      <c r="J27" s="244">
        <v>0.18</v>
      </c>
      <c r="K27" s="159">
        <v>0.2</v>
      </c>
      <c r="L27" s="158">
        <f t="shared" si="0"/>
        <v>11.111111111111116</v>
      </c>
      <c r="M27" s="37">
        <v>40389</v>
      </c>
      <c r="N27" s="37">
        <v>40392</v>
      </c>
      <c r="O27" s="36">
        <v>40406</v>
      </c>
      <c r="P27" s="37" t="s">
        <v>1467</v>
      </c>
      <c r="Q27" s="39"/>
      <c r="R27" s="252">
        <f t="shared" si="1"/>
        <v>28.571428571428577</v>
      </c>
      <c r="S27" s="33">
        <f t="shared" si="2"/>
        <v>28.92857142857143</v>
      </c>
      <c r="T27" s="334">
        <v>2.8</v>
      </c>
      <c r="U27" s="341">
        <v>2.3</v>
      </c>
      <c r="V27" s="334">
        <v>4.59</v>
      </c>
      <c r="W27" s="334">
        <v>3.94</v>
      </c>
      <c r="X27" s="341">
        <v>3.23</v>
      </c>
      <c r="Y27" s="334">
        <v>3.91</v>
      </c>
      <c r="Z27" s="326">
        <f>(Y27/X27-1)*100</f>
        <v>21.052631578947366</v>
      </c>
      <c r="AA27" s="335" t="s">
        <v>521</v>
      </c>
      <c r="AB27" s="334">
        <v>48.24</v>
      </c>
      <c r="AC27" s="334">
        <v>84.09</v>
      </c>
      <c r="AD27" s="324">
        <f t="shared" si="3"/>
        <v>67.91044776119402</v>
      </c>
      <c r="AE27" s="329">
        <f t="shared" si="4"/>
        <v>-3.6746343203710348</v>
      </c>
    </row>
    <row r="28" spans="1:31" ht="12.75">
      <c r="A28" s="40" t="s">
        <v>1696</v>
      </c>
      <c r="B28" s="10" t="s">
        <v>1697</v>
      </c>
      <c r="C28" s="41" t="s">
        <v>419</v>
      </c>
      <c r="D28" s="227">
        <v>21</v>
      </c>
      <c r="E28" s="231">
        <v>117</v>
      </c>
      <c r="F28" s="81" t="s">
        <v>617</v>
      </c>
      <c r="G28" s="72" t="s">
        <v>617</v>
      </c>
      <c r="H28" s="359">
        <v>33.04</v>
      </c>
      <c r="I28" s="119">
        <f>(K28*4)/H28*100</f>
        <v>2.360774818401937</v>
      </c>
      <c r="J28" s="198">
        <v>0.175</v>
      </c>
      <c r="K28" s="156">
        <v>0.195</v>
      </c>
      <c r="L28" s="119">
        <f t="shared" si="0"/>
        <v>11.428571428571432</v>
      </c>
      <c r="M28" s="46">
        <v>40358</v>
      </c>
      <c r="N28" s="46">
        <v>40360</v>
      </c>
      <c r="O28" s="45">
        <v>40374</v>
      </c>
      <c r="P28" s="46" t="s">
        <v>1429</v>
      </c>
      <c r="Q28" s="48"/>
      <c r="R28" s="288">
        <f t="shared" si="1"/>
        <v>43.82022471910113</v>
      </c>
      <c r="S28" s="42">
        <f t="shared" si="2"/>
        <v>18.56179775280899</v>
      </c>
      <c r="T28" s="336">
        <v>1.78</v>
      </c>
      <c r="U28" s="342">
        <v>1.47</v>
      </c>
      <c r="V28" s="336">
        <v>0.12</v>
      </c>
      <c r="W28" s="336">
        <v>2.24</v>
      </c>
      <c r="X28" s="342">
        <v>2.45</v>
      </c>
      <c r="Y28" s="336">
        <v>2.72</v>
      </c>
      <c r="Z28" s="325">
        <f>(Y28/X28-1)*100</f>
        <v>11.020408163265305</v>
      </c>
      <c r="AA28" s="337" t="s">
        <v>519</v>
      </c>
      <c r="AB28" s="336">
        <v>25.97</v>
      </c>
      <c r="AC28" s="336">
        <v>36.66</v>
      </c>
      <c r="AD28" s="290">
        <f t="shared" si="3"/>
        <v>27.22371967654987</v>
      </c>
      <c r="AE28" s="328">
        <f t="shared" si="4"/>
        <v>-9.87452264048008</v>
      </c>
    </row>
    <row r="29" spans="1:31" ht="12.75">
      <c r="A29" s="40" t="s">
        <v>1610</v>
      </c>
      <c r="B29" s="10" t="s">
        <v>1611</v>
      </c>
      <c r="C29" s="41" t="s">
        <v>1492</v>
      </c>
      <c r="D29" s="227">
        <v>11</v>
      </c>
      <c r="E29" s="231">
        <v>220</v>
      </c>
      <c r="F29" s="59" t="s">
        <v>181</v>
      </c>
      <c r="G29" s="60" t="s">
        <v>181</v>
      </c>
      <c r="H29" s="360">
        <v>41.75</v>
      </c>
      <c r="I29" s="179">
        <f>(K29*4)/H29*100</f>
        <v>1.2934131736526946</v>
      </c>
      <c r="J29" s="198">
        <v>0.1</v>
      </c>
      <c r="K29" s="156">
        <v>0.135</v>
      </c>
      <c r="L29" s="119">
        <f t="shared" si="0"/>
        <v>35.00000000000001</v>
      </c>
      <c r="M29" s="46">
        <v>40479</v>
      </c>
      <c r="N29" s="46">
        <v>40483</v>
      </c>
      <c r="O29" s="45">
        <v>40497</v>
      </c>
      <c r="P29" s="46" t="s">
        <v>1467</v>
      </c>
      <c r="Q29" s="48"/>
      <c r="R29" s="288">
        <f t="shared" si="1"/>
        <v>25.116279069767444</v>
      </c>
      <c r="S29" s="42">
        <f t="shared" si="2"/>
        <v>19.41860465116279</v>
      </c>
      <c r="T29" s="336">
        <v>2.15</v>
      </c>
      <c r="U29" s="342">
        <v>1.42</v>
      </c>
      <c r="V29" s="336">
        <v>0.37</v>
      </c>
      <c r="W29" s="336">
        <v>1.86</v>
      </c>
      <c r="X29" s="342">
        <v>2.69</v>
      </c>
      <c r="Y29" s="336">
        <v>3.23</v>
      </c>
      <c r="Z29" s="325">
        <f>(Y29/X29-1)*100</f>
        <v>20.07434944237918</v>
      </c>
      <c r="AA29" s="337" t="s">
        <v>646</v>
      </c>
      <c r="AB29" s="336">
        <v>29.03</v>
      </c>
      <c r="AC29" s="336">
        <v>44.68</v>
      </c>
      <c r="AD29" s="290">
        <f t="shared" si="3"/>
        <v>43.81674130210127</v>
      </c>
      <c r="AE29" s="328">
        <f t="shared" si="4"/>
        <v>-6.5577439570277525</v>
      </c>
    </row>
    <row r="30" spans="1:31" ht="12.75">
      <c r="A30" s="40" t="s">
        <v>1698</v>
      </c>
      <c r="B30" s="10" t="s">
        <v>1699</v>
      </c>
      <c r="C30" s="41" t="s">
        <v>445</v>
      </c>
      <c r="D30" s="227">
        <v>17</v>
      </c>
      <c r="E30" s="231">
        <v>152</v>
      </c>
      <c r="F30" s="59" t="s">
        <v>181</v>
      </c>
      <c r="G30" s="60" t="s">
        <v>156</v>
      </c>
      <c r="H30" s="302">
        <v>78.68</v>
      </c>
      <c r="I30" s="119">
        <f>(K30*4)/H30*100</f>
        <v>2.236908998474835</v>
      </c>
      <c r="J30" s="198">
        <v>0.42</v>
      </c>
      <c r="K30" s="156">
        <v>0.44</v>
      </c>
      <c r="L30" s="119">
        <f t="shared" si="0"/>
        <v>4.761904761904767</v>
      </c>
      <c r="M30" s="46">
        <v>40375</v>
      </c>
      <c r="N30" s="46">
        <v>40379</v>
      </c>
      <c r="O30" s="45">
        <v>40410</v>
      </c>
      <c r="P30" s="46" t="s">
        <v>1480</v>
      </c>
      <c r="Q30" s="48"/>
      <c r="R30" s="288">
        <f t="shared" si="1"/>
        <v>71.54471544715447</v>
      </c>
      <c r="S30" s="42">
        <f t="shared" si="2"/>
        <v>31.983739837398378</v>
      </c>
      <c r="T30" s="336">
        <v>2.46</v>
      </c>
      <c r="U30" s="342">
        <v>1.09</v>
      </c>
      <c r="V30" s="336">
        <v>1.49</v>
      </c>
      <c r="W30" s="336">
        <v>5.49</v>
      </c>
      <c r="X30" s="342">
        <v>3.65</v>
      </c>
      <c r="Y30" s="336">
        <v>5.13</v>
      </c>
      <c r="Z30" s="325">
        <f>(Y30/X30-1)*100</f>
        <v>40.547945205479465</v>
      </c>
      <c r="AA30" s="337" t="s">
        <v>522</v>
      </c>
      <c r="AB30" s="336">
        <v>47.5</v>
      </c>
      <c r="AC30" s="336">
        <v>80</v>
      </c>
      <c r="AD30" s="290">
        <f t="shared" si="3"/>
        <v>65.64210526315792</v>
      </c>
      <c r="AE30" s="328">
        <f t="shared" si="4"/>
        <v>-1.6499999999999915</v>
      </c>
    </row>
    <row r="31" spans="1:31" ht="12.75">
      <c r="A31" s="49" t="s">
        <v>694</v>
      </c>
      <c r="B31" s="50" t="s">
        <v>695</v>
      </c>
      <c r="C31" s="51" t="s">
        <v>447</v>
      </c>
      <c r="D31" s="228">
        <v>23</v>
      </c>
      <c r="E31" s="231">
        <v>110</v>
      </c>
      <c r="F31" s="61" t="s">
        <v>156</v>
      </c>
      <c r="G31" s="63" t="s">
        <v>156</v>
      </c>
      <c r="H31" s="304">
        <v>81.05</v>
      </c>
      <c r="I31" s="120">
        <f>(K31*4)/H31*100</f>
        <v>3.553362122146823</v>
      </c>
      <c r="J31" s="157">
        <v>0.68</v>
      </c>
      <c r="K31" s="157">
        <v>0.72</v>
      </c>
      <c r="L31" s="120">
        <f t="shared" si="0"/>
        <v>5.88235294117645</v>
      </c>
      <c r="M31" s="65">
        <v>40315</v>
      </c>
      <c r="N31" s="65">
        <v>40317</v>
      </c>
      <c r="O31" s="64">
        <v>40339</v>
      </c>
      <c r="P31" s="65" t="s">
        <v>1418</v>
      </c>
      <c r="Q31" s="56"/>
      <c r="R31" s="253">
        <f>((K31)/T31)*100</f>
        <v>8.561236623067776</v>
      </c>
      <c r="S31" s="52">
        <f t="shared" si="2"/>
        <v>9.637336504161711</v>
      </c>
      <c r="T31" s="338">
        <v>8.41</v>
      </c>
      <c r="U31" s="343">
        <v>0.57</v>
      </c>
      <c r="V31" s="338">
        <v>0.9</v>
      </c>
      <c r="W31" s="338">
        <v>1.64</v>
      </c>
      <c r="X31" s="343">
        <v>9.46</v>
      </c>
      <c r="Y31" s="338">
        <v>9.71</v>
      </c>
      <c r="Z31" s="327">
        <f>(Y31/X31-1)*100</f>
        <v>2.6427061310782207</v>
      </c>
      <c r="AA31" s="339" t="s">
        <v>523</v>
      </c>
      <c r="AB31" s="338">
        <v>66.83</v>
      </c>
      <c r="AC31" s="338">
        <v>83.41</v>
      </c>
      <c r="AD31" s="293">
        <f t="shared" si="3"/>
        <v>21.277869220409997</v>
      </c>
      <c r="AE31" s="330">
        <f t="shared" si="4"/>
        <v>-2.829396954801582</v>
      </c>
    </row>
    <row r="32" spans="1:31" ht="12.75">
      <c r="A32" s="40" t="s">
        <v>1540</v>
      </c>
      <c r="B32" s="10" t="s">
        <v>1541</v>
      </c>
      <c r="C32" s="41" t="s">
        <v>477</v>
      </c>
      <c r="D32" s="227">
        <v>14</v>
      </c>
      <c r="E32" s="230">
        <v>186</v>
      </c>
      <c r="F32" s="59" t="s">
        <v>181</v>
      </c>
      <c r="G32" s="60" t="s">
        <v>181</v>
      </c>
      <c r="H32" s="360">
        <v>64.94</v>
      </c>
      <c r="I32" s="179">
        <f>(K32*4)/H32*100</f>
        <v>1.0471204188481675</v>
      </c>
      <c r="J32" s="243">
        <v>0.14</v>
      </c>
      <c r="K32" s="156">
        <v>0.17</v>
      </c>
      <c r="L32" s="158">
        <f t="shared" si="0"/>
        <v>21.42857142857142</v>
      </c>
      <c r="M32" s="46">
        <v>40402</v>
      </c>
      <c r="N32" s="46">
        <v>40406</v>
      </c>
      <c r="O32" s="45">
        <v>40422</v>
      </c>
      <c r="P32" s="46" t="s">
        <v>1423</v>
      </c>
      <c r="Q32" s="48"/>
      <c r="R32" s="288">
        <f t="shared" si="1"/>
        <v>17.61658031088083</v>
      </c>
      <c r="S32" s="42">
        <f t="shared" si="2"/>
        <v>16.82383419689119</v>
      </c>
      <c r="T32" s="336">
        <v>3.86</v>
      </c>
      <c r="U32" s="342">
        <v>1.36</v>
      </c>
      <c r="V32" s="336">
        <v>1.78</v>
      </c>
      <c r="W32" s="336">
        <v>2.65</v>
      </c>
      <c r="X32" s="342">
        <v>3.99</v>
      </c>
      <c r="Y32" s="336">
        <v>4.4</v>
      </c>
      <c r="Z32" s="325">
        <f>(Y32/X32-1)*100</f>
        <v>10.275689223057638</v>
      </c>
      <c r="AA32" s="337" t="s">
        <v>524</v>
      </c>
      <c r="AB32" s="336">
        <v>54.54</v>
      </c>
      <c r="AC32" s="336">
        <v>69.95</v>
      </c>
      <c r="AD32" s="290">
        <f t="shared" si="3"/>
        <v>19.068573524019065</v>
      </c>
      <c r="AE32" s="328">
        <f t="shared" si="4"/>
        <v>-7.162258756254475</v>
      </c>
    </row>
    <row r="33" spans="1:31" ht="12.75">
      <c r="A33" s="40" t="s">
        <v>856</v>
      </c>
      <c r="B33" s="10" t="s">
        <v>857</v>
      </c>
      <c r="C33" s="41" t="s">
        <v>425</v>
      </c>
      <c r="D33" s="227">
        <v>10</v>
      </c>
      <c r="E33" s="231">
        <v>223</v>
      </c>
      <c r="F33" s="59" t="s">
        <v>181</v>
      </c>
      <c r="G33" s="60" t="s">
        <v>181</v>
      </c>
      <c r="H33" s="360">
        <v>18.79</v>
      </c>
      <c r="I33" s="119">
        <f>(K33*4)/H33*100</f>
        <v>4.470463012240553</v>
      </c>
      <c r="J33" s="243">
        <v>0.19</v>
      </c>
      <c r="K33" s="156">
        <v>0.21</v>
      </c>
      <c r="L33" s="119">
        <f t="shared" si="0"/>
        <v>10.526315789473673</v>
      </c>
      <c r="M33" s="46">
        <v>40158</v>
      </c>
      <c r="N33" s="46">
        <v>40162</v>
      </c>
      <c r="O33" s="45">
        <v>40178</v>
      </c>
      <c r="P33" s="46" t="s">
        <v>1426</v>
      </c>
      <c r="Q33" s="48"/>
      <c r="R33" s="288">
        <f t="shared" si="1"/>
        <v>57.931034482758626</v>
      </c>
      <c r="S33" s="42">
        <f t="shared" si="2"/>
        <v>12.958620689655172</v>
      </c>
      <c r="T33" s="336">
        <v>1.45</v>
      </c>
      <c r="U33" s="342" t="s">
        <v>617</v>
      </c>
      <c r="V33" s="336">
        <v>2.63</v>
      </c>
      <c r="W33" s="336">
        <v>1.17</v>
      </c>
      <c r="X33" s="342" t="s">
        <v>617</v>
      </c>
      <c r="Y33" s="336" t="s">
        <v>617</v>
      </c>
      <c r="Z33" s="325" t="s">
        <v>185</v>
      </c>
      <c r="AA33" s="337" t="s">
        <v>525</v>
      </c>
      <c r="AB33" s="336">
        <v>16.5</v>
      </c>
      <c r="AC33" s="336">
        <v>26.93</v>
      </c>
      <c r="AD33" s="290">
        <f t="shared" si="3"/>
        <v>13.878787878787874</v>
      </c>
      <c r="AE33" s="328">
        <f t="shared" si="4"/>
        <v>-30.22651318232455</v>
      </c>
    </row>
    <row r="34" spans="1:31" ht="12.75">
      <c r="A34" s="40" t="s">
        <v>1542</v>
      </c>
      <c r="B34" s="10" t="s">
        <v>1543</v>
      </c>
      <c r="C34" s="41" t="s">
        <v>425</v>
      </c>
      <c r="D34" s="227">
        <v>18</v>
      </c>
      <c r="E34" s="231">
        <v>129</v>
      </c>
      <c r="F34" s="59" t="s">
        <v>181</v>
      </c>
      <c r="G34" s="60" t="s">
        <v>181</v>
      </c>
      <c r="H34" s="302">
        <v>13.75</v>
      </c>
      <c r="I34" s="119">
        <f>(K34*4)/H34*100</f>
        <v>4.8</v>
      </c>
      <c r="J34" s="198">
        <v>0.16</v>
      </c>
      <c r="K34" s="156">
        <v>0.165</v>
      </c>
      <c r="L34" s="119">
        <f t="shared" si="0"/>
        <v>3.125</v>
      </c>
      <c r="M34" s="88">
        <v>39779</v>
      </c>
      <c r="N34" s="88">
        <v>39784</v>
      </c>
      <c r="O34" s="87">
        <v>39797</v>
      </c>
      <c r="P34" s="46" t="s">
        <v>1424</v>
      </c>
      <c r="Q34" s="48"/>
      <c r="R34" s="288">
        <f t="shared" si="1"/>
        <v>64.70588235294117</v>
      </c>
      <c r="S34" s="42">
        <f t="shared" si="2"/>
        <v>13.480392156862745</v>
      </c>
      <c r="T34" s="336">
        <v>1.02</v>
      </c>
      <c r="U34" s="342" t="s">
        <v>277</v>
      </c>
      <c r="V34" s="336">
        <v>4.03</v>
      </c>
      <c r="W34" s="336">
        <v>1.52</v>
      </c>
      <c r="X34" s="342">
        <v>1.06</v>
      </c>
      <c r="Y34" s="336">
        <v>1.16</v>
      </c>
      <c r="Z34" s="325">
        <f>(Y34/X34-1)*100</f>
        <v>9.433962264150942</v>
      </c>
      <c r="AA34" s="337" t="s">
        <v>526</v>
      </c>
      <c r="AB34" s="336">
        <v>10.53</v>
      </c>
      <c r="AC34" s="336">
        <v>18.99</v>
      </c>
      <c r="AD34" s="290">
        <f t="shared" si="3"/>
        <v>30.57929724596392</v>
      </c>
      <c r="AE34" s="328">
        <f t="shared" si="4"/>
        <v>-27.593470247498676</v>
      </c>
    </row>
    <row r="35" spans="1:31" ht="12.75">
      <c r="A35" s="40" t="s">
        <v>1639</v>
      </c>
      <c r="B35" s="10" t="s">
        <v>1640</v>
      </c>
      <c r="C35" s="41" t="s">
        <v>425</v>
      </c>
      <c r="D35" s="227">
        <v>17</v>
      </c>
      <c r="E35" s="231">
        <v>149</v>
      </c>
      <c r="F35" s="59" t="s">
        <v>181</v>
      </c>
      <c r="G35" s="60" t="s">
        <v>181</v>
      </c>
      <c r="H35" s="302">
        <v>23.01</v>
      </c>
      <c r="I35" s="119">
        <f>(K35*4)/H35*100</f>
        <v>4.172099087353325</v>
      </c>
      <c r="J35" s="198">
        <v>0.22</v>
      </c>
      <c r="K35" s="156">
        <v>0.24</v>
      </c>
      <c r="L35" s="119">
        <f t="shared" si="0"/>
        <v>9.090909090909083</v>
      </c>
      <c r="M35" s="46">
        <v>40340</v>
      </c>
      <c r="N35" s="46">
        <v>40344</v>
      </c>
      <c r="O35" s="45">
        <v>40368</v>
      </c>
      <c r="P35" s="46" t="s">
        <v>1444</v>
      </c>
      <c r="Q35" s="48"/>
      <c r="R35" s="288">
        <f t="shared" si="1"/>
        <v>61.53846153846153</v>
      </c>
      <c r="S35" s="42">
        <f t="shared" si="2"/>
        <v>14.75</v>
      </c>
      <c r="T35" s="336">
        <v>1.56</v>
      </c>
      <c r="U35" s="342">
        <v>1.25</v>
      </c>
      <c r="V35" s="336">
        <v>3.05</v>
      </c>
      <c r="W35" s="336">
        <v>1.28</v>
      </c>
      <c r="X35" s="342">
        <v>1.8</v>
      </c>
      <c r="Y35" s="336">
        <v>1.89</v>
      </c>
      <c r="Z35" s="325">
        <f>(Y35/X35-1)*100</f>
        <v>4.999999999999982</v>
      </c>
      <c r="AA35" s="337" t="s">
        <v>527</v>
      </c>
      <c r="AB35" s="336">
        <v>16.36</v>
      </c>
      <c r="AC35" s="336">
        <v>26.49</v>
      </c>
      <c r="AD35" s="290">
        <f t="shared" si="3"/>
        <v>40.64792176039121</v>
      </c>
      <c r="AE35" s="328">
        <f t="shared" si="4"/>
        <v>-13.137032842582094</v>
      </c>
    </row>
    <row r="36" spans="1:31" ht="12.75">
      <c r="A36" s="40" t="s">
        <v>1166</v>
      </c>
      <c r="B36" s="10" t="s">
        <v>1167</v>
      </c>
      <c r="C36" s="41" t="s">
        <v>447</v>
      </c>
      <c r="D36" s="227">
        <v>10</v>
      </c>
      <c r="E36" s="232">
        <v>225</v>
      </c>
      <c r="F36" s="59" t="s">
        <v>181</v>
      </c>
      <c r="G36" s="60" t="s">
        <v>181</v>
      </c>
      <c r="H36" s="360">
        <v>57.43</v>
      </c>
      <c r="I36" s="119">
        <f>(K36*4)/H36*100</f>
        <v>3.83075047884381</v>
      </c>
      <c r="J36" s="243">
        <v>0.5</v>
      </c>
      <c r="K36" s="156">
        <v>0.55</v>
      </c>
      <c r="L36" s="120">
        <f t="shared" si="0"/>
        <v>10.000000000000009</v>
      </c>
      <c r="M36" s="46">
        <v>40318</v>
      </c>
      <c r="N36" s="46">
        <v>40322</v>
      </c>
      <c r="O36" s="45">
        <v>40330</v>
      </c>
      <c r="P36" s="46" t="s">
        <v>1423</v>
      </c>
      <c r="Q36" s="48"/>
      <c r="R36" s="288">
        <f t="shared" si="1"/>
        <v>34.920634920634924</v>
      </c>
      <c r="S36" s="42">
        <f t="shared" si="2"/>
        <v>9.115873015873015</v>
      </c>
      <c r="T36" s="336">
        <v>6.3</v>
      </c>
      <c r="U36" s="342">
        <v>0.54</v>
      </c>
      <c r="V36" s="336">
        <v>0.53</v>
      </c>
      <c r="W36" s="336">
        <v>1.3</v>
      </c>
      <c r="X36" s="342">
        <v>6.14</v>
      </c>
      <c r="Y36" s="336">
        <v>6.8</v>
      </c>
      <c r="Z36" s="325">
        <f>(Y36/X36-1)*100</f>
        <v>10.749185667752448</v>
      </c>
      <c r="AA36" s="337" t="s">
        <v>528</v>
      </c>
      <c r="AB36" s="336">
        <v>44.53</v>
      </c>
      <c r="AC36" s="336">
        <v>60.53</v>
      </c>
      <c r="AD36" s="290">
        <f t="shared" si="3"/>
        <v>28.969234224118566</v>
      </c>
      <c r="AE36" s="328">
        <f t="shared" si="4"/>
        <v>-5.121427391376179</v>
      </c>
    </row>
    <row r="37" spans="1:31" ht="12.75">
      <c r="A37" s="30" t="s">
        <v>876</v>
      </c>
      <c r="B37" s="17" t="s">
        <v>877</v>
      </c>
      <c r="C37" s="31" t="s">
        <v>423</v>
      </c>
      <c r="D37" s="226">
        <v>13</v>
      </c>
      <c r="E37" s="231">
        <v>190</v>
      </c>
      <c r="F37" s="57" t="s">
        <v>156</v>
      </c>
      <c r="G37" s="58" t="s">
        <v>156</v>
      </c>
      <c r="H37" s="362">
        <v>9.48</v>
      </c>
      <c r="I37" s="158">
        <f>(K37*4)/H37*100</f>
        <v>3.164556962025316</v>
      </c>
      <c r="J37" s="244">
        <v>0.065</v>
      </c>
      <c r="K37" s="159">
        <v>0.075</v>
      </c>
      <c r="L37" s="158">
        <f t="shared" si="0"/>
        <v>15.384615384615374</v>
      </c>
      <c r="M37" s="123">
        <v>40085</v>
      </c>
      <c r="N37" s="123">
        <v>40087</v>
      </c>
      <c r="O37" s="122">
        <v>40117</v>
      </c>
      <c r="P37" s="37" t="s">
        <v>1466</v>
      </c>
      <c r="Q37" s="39"/>
      <c r="R37" s="252">
        <f t="shared" si="1"/>
        <v>115.38461538461537</v>
      </c>
      <c r="S37" s="33">
        <f t="shared" si="2"/>
        <v>36.46153846153846</v>
      </c>
      <c r="T37" s="334">
        <v>0.26</v>
      </c>
      <c r="U37" s="341">
        <v>0.82</v>
      </c>
      <c r="V37" s="334">
        <v>2.56</v>
      </c>
      <c r="W37" s="334">
        <v>1.09</v>
      </c>
      <c r="X37" s="341">
        <v>0.55</v>
      </c>
      <c r="Y37" s="334">
        <v>0.62</v>
      </c>
      <c r="Z37" s="326">
        <f>(Y37/X37-1)*100</f>
        <v>12.72727272727272</v>
      </c>
      <c r="AA37" s="335" t="s">
        <v>529</v>
      </c>
      <c r="AB37" s="334">
        <v>8.1</v>
      </c>
      <c r="AC37" s="334">
        <v>16.56</v>
      </c>
      <c r="AD37" s="324">
        <f t="shared" si="3"/>
        <v>17.03703703703705</v>
      </c>
      <c r="AE37" s="329">
        <f t="shared" si="4"/>
        <v>-42.75362318840579</v>
      </c>
    </row>
    <row r="38" spans="1:31" ht="12.75">
      <c r="A38" s="40" t="s">
        <v>1586</v>
      </c>
      <c r="B38" s="10" t="s">
        <v>1587</v>
      </c>
      <c r="C38" s="41" t="s">
        <v>449</v>
      </c>
      <c r="D38" s="227">
        <v>13</v>
      </c>
      <c r="E38" s="231">
        <v>199</v>
      </c>
      <c r="F38" s="59" t="s">
        <v>181</v>
      </c>
      <c r="G38" s="60" t="s">
        <v>181</v>
      </c>
      <c r="H38" s="360">
        <v>37.31</v>
      </c>
      <c r="I38" s="119">
        <f>(K38*4)/H38*100</f>
        <v>4.422406861431251</v>
      </c>
      <c r="J38" s="156">
        <v>0.3925</v>
      </c>
      <c r="K38" s="156">
        <v>0.4125</v>
      </c>
      <c r="L38" s="119">
        <f t="shared" si="0"/>
        <v>5.095541401273884</v>
      </c>
      <c r="M38" s="46">
        <v>40449</v>
      </c>
      <c r="N38" s="46">
        <v>40451</v>
      </c>
      <c r="O38" s="45">
        <v>40466</v>
      </c>
      <c r="P38" s="46" t="s">
        <v>1429</v>
      </c>
      <c r="Q38" s="48"/>
      <c r="R38" s="288">
        <f t="shared" si="1"/>
        <v>383.7209302325581</v>
      </c>
      <c r="S38" s="42">
        <f t="shared" si="2"/>
        <v>86.76744186046513</v>
      </c>
      <c r="T38" s="336">
        <v>0.43</v>
      </c>
      <c r="U38" s="342">
        <v>19.18</v>
      </c>
      <c r="V38" s="336">
        <v>3.35</v>
      </c>
      <c r="W38" s="336">
        <v>2.18</v>
      </c>
      <c r="X38" s="342">
        <v>0.49</v>
      </c>
      <c r="Y38" s="336">
        <v>0.61</v>
      </c>
      <c r="Z38" s="325">
        <f>(Y38/X38-1)*100</f>
        <v>24.489795918367353</v>
      </c>
      <c r="AA38" s="337" t="s">
        <v>530</v>
      </c>
      <c r="AB38" s="336">
        <v>31.77</v>
      </c>
      <c r="AC38" s="336">
        <v>43.61</v>
      </c>
      <c r="AD38" s="290">
        <f t="shared" si="3"/>
        <v>17.43783443500158</v>
      </c>
      <c r="AE38" s="328">
        <f t="shared" si="4"/>
        <v>-14.44622792937399</v>
      </c>
    </row>
    <row r="39" spans="1:31" ht="12.75">
      <c r="A39" s="40" t="s">
        <v>1641</v>
      </c>
      <c r="B39" s="10" t="s">
        <v>1642</v>
      </c>
      <c r="C39" s="41" t="s">
        <v>464</v>
      </c>
      <c r="D39" s="227">
        <v>15</v>
      </c>
      <c r="E39" s="231">
        <v>169</v>
      </c>
      <c r="F39" s="81" t="s">
        <v>617</v>
      </c>
      <c r="G39" s="72" t="s">
        <v>617</v>
      </c>
      <c r="H39" s="359">
        <v>14.22</v>
      </c>
      <c r="I39" s="119">
        <f>(K39*4)/H39*100</f>
        <v>5.90717299578059</v>
      </c>
      <c r="J39" s="198">
        <v>0.2</v>
      </c>
      <c r="K39" s="156">
        <v>0.21</v>
      </c>
      <c r="L39" s="119">
        <f t="shared" si="0"/>
        <v>4.999999999999982</v>
      </c>
      <c r="M39" s="88">
        <v>39765</v>
      </c>
      <c r="N39" s="88">
        <v>39769</v>
      </c>
      <c r="O39" s="87">
        <v>39780</v>
      </c>
      <c r="P39" s="46" t="s">
        <v>1461</v>
      </c>
      <c r="Q39" s="48"/>
      <c r="R39" s="288">
        <f t="shared" si="1"/>
        <v>85.71428571428571</v>
      </c>
      <c r="S39" s="42">
        <f t="shared" si="2"/>
        <v>14.510204081632654</v>
      </c>
      <c r="T39" s="336">
        <v>0.98</v>
      </c>
      <c r="U39" s="342" t="s">
        <v>277</v>
      </c>
      <c r="V39" s="336">
        <v>0.67</v>
      </c>
      <c r="W39" s="336">
        <v>1.05</v>
      </c>
      <c r="X39" s="342">
        <v>1.01</v>
      </c>
      <c r="Y39" s="336">
        <v>1.09</v>
      </c>
      <c r="Z39" s="325">
        <f>(Y39/X39-1)*100</f>
        <v>7.920792079207928</v>
      </c>
      <c r="AA39" s="337" t="s">
        <v>531</v>
      </c>
      <c r="AB39" s="336">
        <v>11.84</v>
      </c>
      <c r="AC39" s="336">
        <v>18.85</v>
      </c>
      <c r="AD39" s="290">
        <f t="shared" si="3"/>
        <v>20.101351351351358</v>
      </c>
      <c r="AE39" s="328">
        <f t="shared" si="4"/>
        <v>-24.562334217506635</v>
      </c>
    </row>
    <row r="40" spans="1:31" ht="12.75">
      <c r="A40" s="40" t="s">
        <v>1643</v>
      </c>
      <c r="B40" s="10" t="s">
        <v>1644</v>
      </c>
      <c r="C40" s="41" t="s">
        <v>425</v>
      </c>
      <c r="D40" s="227">
        <v>17</v>
      </c>
      <c r="E40" s="231">
        <v>148</v>
      </c>
      <c r="F40" s="81" t="s">
        <v>617</v>
      </c>
      <c r="G40" s="72" t="s">
        <v>617</v>
      </c>
      <c r="H40" s="359">
        <v>53.87</v>
      </c>
      <c r="I40" s="119">
        <f>(K40*4)/H40*100</f>
        <v>3.3413773900129944</v>
      </c>
      <c r="J40" s="198">
        <v>0.43</v>
      </c>
      <c r="K40" s="156">
        <v>0.45</v>
      </c>
      <c r="L40" s="119">
        <f t="shared" si="0"/>
        <v>4.651162790697683</v>
      </c>
      <c r="M40" s="46">
        <v>40326</v>
      </c>
      <c r="N40" s="46">
        <v>40330</v>
      </c>
      <c r="O40" s="45">
        <v>40344</v>
      </c>
      <c r="P40" s="46" t="s">
        <v>1424</v>
      </c>
      <c r="Q40" s="48"/>
      <c r="R40" s="288">
        <f t="shared" si="1"/>
        <v>55.04587155963303</v>
      </c>
      <c r="S40" s="42">
        <f t="shared" si="2"/>
        <v>16.47400611620795</v>
      </c>
      <c r="T40" s="336">
        <v>3.27</v>
      </c>
      <c r="U40" s="342">
        <v>1.77</v>
      </c>
      <c r="V40" s="336">
        <v>4.22</v>
      </c>
      <c r="W40" s="336">
        <v>1.59</v>
      </c>
      <c r="X40" s="342">
        <v>3.44</v>
      </c>
      <c r="Y40" s="336">
        <v>3.79</v>
      </c>
      <c r="Z40" s="325">
        <f>(Y40/X40-1)*100</f>
        <v>10.174418604651159</v>
      </c>
      <c r="AA40" s="337" t="s">
        <v>518</v>
      </c>
      <c r="AB40" s="336">
        <v>45.67</v>
      </c>
      <c r="AC40" s="336">
        <v>60.78</v>
      </c>
      <c r="AD40" s="290">
        <f t="shared" si="3"/>
        <v>17.95489380337201</v>
      </c>
      <c r="AE40" s="328">
        <f t="shared" si="4"/>
        <v>-11.368871339256339</v>
      </c>
    </row>
    <row r="41" spans="1:31" ht="12.75">
      <c r="A41" s="49" t="s">
        <v>628</v>
      </c>
      <c r="B41" s="50" t="s">
        <v>629</v>
      </c>
      <c r="C41" s="51" t="s">
        <v>421</v>
      </c>
      <c r="D41" s="228">
        <v>10</v>
      </c>
      <c r="E41" s="231">
        <v>231</v>
      </c>
      <c r="F41" s="92" t="s">
        <v>617</v>
      </c>
      <c r="G41" s="93" t="s">
        <v>617</v>
      </c>
      <c r="H41" s="363">
        <v>24.99</v>
      </c>
      <c r="I41" s="351">
        <f>(K41*4)/H41*100</f>
        <v>1.7607042817126852</v>
      </c>
      <c r="J41" s="197">
        <v>0.1</v>
      </c>
      <c r="K41" s="157">
        <v>0.11</v>
      </c>
      <c r="L41" s="120">
        <f t="shared" si="0"/>
        <v>9.999999999999986</v>
      </c>
      <c r="M41" s="65">
        <v>40406</v>
      </c>
      <c r="N41" s="65">
        <v>40408</v>
      </c>
      <c r="O41" s="64">
        <v>40422</v>
      </c>
      <c r="P41" s="65" t="s">
        <v>1423</v>
      </c>
      <c r="Q41" s="56"/>
      <c r="R41" s="253">
        <f t="shared" si="1"/>
        <v>21.568627450980394</v>
      </c>
      <c r="S41" s="52">
        <f t="shared" si="2"/>
        <v>12.249999999999998</v>
      </c>
      <c r="T41" s="338">
        <v>2.04</v>
      </c>
      <c r="U41" s="343">
        <v>0.72</v>
      </c>
      <c r="V41" s="338">
        <v>0.86</v>
      </c>
      <c r="W41" s="338">
        <v>0.91</v>
      </c>
      <c r="X41" s="343">
        <v>3.39</v>
      </c>
      <c r="Y41" s="338">
        <v>3.73</v>
      </c>
      <c r="Z41" s="327">
        <f>(Y41/X41-1)*100</f>
        <v>10.029498525073732</v>
      </c>
      <c r="AA41" s="339" t="s">
        <v>639</v>
      </c>
      <c r="AB41" s="338">
        <v>19.04</v>
      </c>
      <c r="AC41" s="338">
        <v>28.8</v>
      </c>
      <c r="AD41" s="293">
        <f t="shared" si="3"/>
        <v>31.25</v>
      </c>
      <c r="AE41" s="330">
        <f t="shared" si="4"/>
        <v>-13.229166666666675</v>
      </c>
    </row>
    <row r="42" spans="1:31" ht="12.75">
      <c r="A42" s="40" t="s">
        <v>678</v>
      </c>
      <c r="B42" s="10" t="s">
        <v>683</v>
      </c>
      <c r="C42" s="41" t="s">
        <v>445</v>
      </c>
      <c r="D42" s="227">
        <v>24</v>
      </c>
      <c r="E42" s="230">
        <v>106</v>
      </c>
      <c r="F42" s="59" t="s">
        <v>181</v>
      </c>
      <c r="G42" s="60" t="s">
        <v>181</v>
      </c>
      <c r="H42" s="302">
        <v>47.13</v>
      </c>
      <c r="I42" s="179">
        <f>(K42*4)/H42*100</f>
        <v>1.0608953957139824</v>
      </c>
      <c r="J42" s="198">
        <v>0.12</v>
      </c>
      <c r="K42" s="156">
        <v>0.125</v>
      </c>
      <c r="L42" s="158">
        <f aca="true" t="shared" si="5" ref="L42:L70">((K42/J42)-1)*100</f>
        <v>4.166666666666674</v>
      </c>
      <c r="M42" s="46">
        <v>40408</v>
      </c>
      <c r="N42" s="46">
        <v>40410</v>
      </c>
      <c r="O42" s="45">
        <v>40431</v>
      </c>
      <c r="P42" s="46" t="s">
        <v>1418</v>
      </c>
      <c r="Q42" s="48"/>
      <c r="R42" s="288">
        <f t="shared" si="1"/>
        <v>23.809523809523807</v>
      </c>
      <c r="S42" s="42">
        <f t="shared" si="2"/>
        <v>22.442857142857143</v>
      </c>
      <c r="T42" s="336">
        <v>2.1</v>
      </c>
      <c r="U42" s="342">
        <v>1.6</v>
      </c>
      <c r="V42" s="336">
        <v>1.91</v>
      </c>
      <c r="W42" s="336">
        <v>4.8</v>
      </c>
      <c r="X42" s="342">
        <v>2.42</v>
      </c>
      <c r="Y42" s="336">
        <v>2.79</v>
      </c>
      <c r="Z42" s="325">
        <f>(Y42/X42-1)*100</f>
        <v>15.289256198347111</v>
      </c>
      <c r="AA42" s="337" t="s">
        <v>532</v>
      </c>
      <c r="AB42" s="336">
        <v>32.6</v>
      </c>
      <c r="AC42" s="336">
        <v>48.26</v>
      </c>
      <c r="AD42" s="290">
        <f t="shared" si="3"/>
        <v>44.57055214723927</v>
      </c>
      <c r="AE42" s="328">
        <f t="shared" si="4"/>
        <v>-2.3414836303356723</v>
      </c>
    </row>
    <row r="43" spans="1:31" ht="12.75">
      <c r="A43" s="40" t="s">
        <v>1631</v>
      </c>
      <c r="B43" s="10" t="s">
        <v>1638</v>
      </c>
      <c r="C43" s="41" t="s">
        <v>435</v>
      </c>
      <c r="D43" s="227">
        <v>18</v>
      </c>
      <c r="E43" s="231">
        <v>130</v>
      </c>
      <c r="F43" s="59" t="s">
        <v>181</v>
      </c>
      <c r="G43" s="60" t="s">
        <v>181</v>
      </c>
      <c r="H43" s="302">
        <v>50.74</v>
      </c>
      <c r="I43" s="179">
        <f>(K43*4)/H43*100</f>
        <v>1.2219156484036262</v>
      </c>
      <c r="J43" s="198">
        <v>0.14</v>
      </c>
      <c r="K43" s="156">
        <v>0.155</v>
      </c>
      <c r="L43" s="119">
        <f t="shared" si="5"/>
        <v>10.714285714285698</v>
      </c>
      <c r="M43" s="46">
        <v>40158</v>
      </c>
      <c r="N43" s="46">
        <v>40162</v>
      </c>
      <c r="O43" s="45">
        <v>40193</v>
      </c>
      <c r="P43" s="46" t="s">
        <v>1429</v>
      </c>
      <c r="Q43" s="48"/>
      <c r="R43" s="288">
        <f t="shared" si="1"/>
        <v>30.541871921182267</v>
      </c>
      <c r="S43" s="42">
        <f t="shared" si="2"/>
        <v>24.99507389162562</v>
      </c>
      <c r="T43" s="336">
        <v>2.03</v>
      </c>
      <c r="U43" s="342">
        <v>1.7</v>
      </c>
      <c r="V43" s="336">
        <v>1.95</v>
      </c>
      <c r="W43" s="336">
        <v>6.35</v>
      </c>
      <c r="X43" s="342">
        <v>2.24</v>
      </c>
      <c r="Y43" s="336">
        <v>2.54</v>
      </c>
      <c r="Z43" s="325">
        <f>(Y43/X43-1)*100</f>
        <v>13.392857142857139</v>
      </c>
      <c r="AA43" s="337" t="s">
        <v>533</v>
      </c>
      <c r="AB43" s="336">
        <v>40.66</v>
      </c>
      <c r="AC43" s="336">
        <v>51.02</v>
      </c>
      <c r="AD43" s="290">
        <f t="shared" si="3"/>
        <v>24.79094933595673</v>
      </c>
      <c r="AE43" s="328">
        <f t="shared" si="4"/>
        <v>-0.5488043904351256</v>
      </c>
    </row>
    <row r="44" spans="1:31" ht="12.75">
      <c r="A44" s="124" t="s">
        <v>703</v>
      </c>
      <c r="B44" s="10" t="s">
        <v>701</v>
      </c>
      <c r="C44" s="41" t="s">
        <v>447</v>
      </c>
      <c r="D44" s="227">
        <v>15</v>
      </c>
      <c r="E44" s="231">
        <v>176</v>
      </c>
      <c r="F44" s="59" t="s">
        <v>181</v>
      </c>
      <c r="G44" s="60" t="s">
        <v>181</v>
      </c>
      <c r="H44" s="302">
        <v>52.3</v>
      </c>
      <c r="I44" s="119">
        <f>(K44*4)/H44*100</f>
        <v>3.1739961759082216</v>
      </c>
      <c r="J44" s="198">
        <v>0.397</v>
      </c>
      <c r="K44" s="156">
        <v>0.415</v>
      </c>
      <c r="L44" s="119">
        <f t="shared" si="5"/>
        <v>4.534005037783362</v>
      </c>
      <c r="M44" s="46">
        <v>40310</v>
      </c>
      <c r="N44" s="46">
        <v>40312</v>
      </c>
      <c r="O44" s="45">
        <v>40330</v>
      </c>
      <c r="P44" s="46" t="s">
        <v>1423</v>
      </c>
      <c r="Q44" s="48" t="s">
        <v>702</v>
      </c>
      <c r="R44" s="288">
        <f t="shared" si="1"/>
        <v>58.04195804195804</v>
      </c>
      <c r="S44" s="42">
        <f t="shared" si="2"/>
        <v>18.286713286713287</v>
      </c>
      <c r="T44" s="336">
        <v>2.86</v>
      </c>
      <c r="U44" s="342">
        <v>2</v>
      </c>
      <c r="V44" s="336">
        <v>1.52</v>
      </c>
      <c r="W44" s="336">
        <v>2.73</v>
      </c>
      <c r="X44" s="342">
        <v>2.68</v>
      </c>
      <c r="Y44" s="336">
        <v>2.88</v>
      </c>
      <c r="Z44" s="325">
        <f>(Y44/X44-1)*100</f>
        <v>7.462686567164178</v>
      </c>
      <c r="AA44" s="337" t="s">
        <v>534</v>
      </c>
      <c r="AB44" s="336">
        <v>37.2</v>
      </c>
      <c r="AC44" s="336">
        <v>52.04</v>
      </c>
      <c r="AD44" s="290">
        <f t="shared" si="3"/>
        <v>40.591397849462346</v>
      </c>
      <c r="AE44" s="328">
        <f t="shared" si="4"/>
        <v>0.4996156802459608</v>
      </c>
    </row>
    <row r="45" spans="1:31" ht="12.75">
      <c r="A45" s="40" t="s">
        <v>1612</v>
      </c>
      <c r="B45" s="10" t="s">
        <v>1613</v>
      </c>
      <c r="C45" s="41" t="s">
        <v>1179</v>
      </c>
      <c r="D45" s="227">
        <v>12</v>
      </c>
      <c r="E45" s="231">
        <v>201</v>
      </c>
      <c r="F45" s="81" t="s">
        <v>617</v>
      </c>
      <c r="G45" s="72" t="s">
        <v>617</v>
      </c>
      <c r="H45" s="360">
        <v>48.28</v>
      </c>
      <c r="I45" s="119">
        <f>(K45*4)/H45*100</f>
        <v>7.404722452361226</v>
      </c>
      <c r="J45" s="243">
        <v>0.86875</v>
      </c>
      <c r="K45" s="156">
        <v>0.89375</v>
      </c>
      <c r="L45" s="119">
        <f t="shared" si="5"/>
        <v>2.877697841726623</v>
      </c>
      <c r="M45" s="88">
        <v>39665</v>
      </c>
      <c r="N45" s="88">
        <v>39667</v>
      </c>
      <c r="O45" s="87">
        <v>39674</v>
      </c>
      <c r="P45" s="46" t="s">
        <v>1446</v>
      </c>
      <c r="Q45" s="48"/>
      <c r="R45" s="288">
        <f t="shared" si="1"/>
        <v>275</v>
      </c>
      <c r="S45" s="42">
        <f t="shared" si="2"/>
        <v>37.13846153846154</v>
      </c>
      <c r="T45" s="336">
        <v>1.3</v>
      </c>
      <c r="U45" s="342">
        <v>5.75</v>
      </c>
      <c r="V45" s="336">
        <v>1.51</v>
      </c>
      <c r="W45" s="336">
        <v>2.09</v>
      </c>
      <c r="X45" s="342">
        <v>1.67</v>
      </c>
      <c r="Y45" s="336">
        <v>2.59</v>
      </c>
      <c r="Z45" s="325">
        <f>(Y45/X45-1)*100</f>
        <v>55.089820359281426</v>
      </c>
      <c r="AA45" s="337" t="s">
        <v>535</v>
      </c>
      <c r="AB45" s="336">
        <v>40.06</v>
      </c>
      <c r="AC45" s="336">
        <v>51.95</v>
      </c>
      <c r="AD45" s="290">
        <f t="shared" si="3"/>
        <v>20.519221168247626</v>
      </c>
      <c r="AE45" s="328">
        <f t="shared" si="4"/>
        <v>-7.064485081809435</v>
      </c>
    </row>
    <row r="46" spans="1:31" ht="12.75">
      <c r="A46" s="40" t="s">
        <v>1574</v>
      </c>
      <c r="B46" s="10" t="s">
        <v>1575</v>
      </c>
      <c r="C46" s="41" t="s">
        <v>1179</v>
      </c>
      <c r="D46" s="227">
        <v>13</v>
      </c>
      <c r="E46" s="232">
        <v>196</v>
      </c>
      <c r="F46" s="81" t="s">
        <v>617</v>
      </c>
      <c r="G46" s="72" t="s">
        <v>617</v>
      </c>
      <c r="H46" s="360">
        <v>39.67</v>
      </c>
      <c r="I46" s="119">
        <f>(K46*4)/H46*100</f>
        <v>5.797832114948323</v>
      </c>
      <c r="J46" s="243">
        <v>0.545</v>
      </c>
      <c r="K46" s="156">
        <v>0.575</v>
      </c>
      <c r="L46" s="120">
        <f t="shared" si="5"/>
        <v>5.504587155963292</v>
      </c>
      <c r="M46" s="46">
        <v>40387</v>
      </c>
      <c r="N46" s="46">
        <v>40389</v>
      </c>
      <c r="O46" s="45">
        <v>40395</v>
      </c>
      <c r="P46" s="46" t="s">
        <v>1458</v>
      </c>
      <c r="Q46" s="48"/>
      <c r="R46" s="288">
        <f t="shared" si="1"/>
        <v>117.94871794871796</v>
      </c>
      <c r="S46" s="42">
        <f t="shared" si="2"/>
        <v>20.343589743589746</v>
      </c>
      <c r="T46" s="336">
        <v>1.95</v>
      </c>
      <c r="U46" s="342">
        <v>3.76</v>
      </c>
      <c r="V46" s="336">
        <v>0.8</v>
      </c>
      <c r="W46" s="336">
        <v>2.46</v>
      </c>
      <c r="X46" s="342">
        <v>1.85</v>
      </c>
      <c r="Y46" s="336">
        <v>1.94</v>
      </c>
      <c r="Z46" s="325">
        <f>(Y46/X46-1)*100</f>
        <v>4.86486486486486</v>
      </c>
      <c r="AA46" s="337" t="s">
        <v>536</v>
      </c>
      <c r="AB46" s="336">
        <v>27.25</v>
      </c>
      <c r="AC46" s="336">
        <v>39.66</v>
      </c>
      <c r="AD46" s="290">
        <f t="shared" si="3"/>
        <v>45.577981651376156</v>
      </c>
      <c r="AE46" s="328">
        <f t="shared" si="4"/>
        <v>0.025214321734758235</v>
      </c>
    </row>
    <row r="47" spans="1:31" ht="12.75">
      <c r="A47" s="30" t="s">
        <v>1572</v>
      </c>
      <c r="B47" s="17" t="s">
        <v>1573</v>
      </c>
      <c r="C47" s="31" t="s">
        <v>1179</v>
      </c>
      <c r="D47" s="226">
        <v>11</v>
      </c>
      <c r="E47" s="231">
        <v>215</v>
      </c>
      <c r="F47" s="112" t="s">
        <v>617</v>
      </c>
      <c r="G47" s="73" t="s">
        <v>617</v>
      </c>
      <c r="H47" s="362">
        <v>92.97</v>
      </c>
      <c r="I47" s="199">
        <f>(K47*4)/H47*100</f>
        <v>0.6668817898246746</v>
      </c>
      <c r="J47" s="244">
        <v>0.145</v>
      </c>
      <c r="K47" s="159">
        <v>0.155</v>
      </c>
      <c r="L47" s="158">
        <f t="shared" si="5"/>
        <v>6.896551724137945</v>
      </c>
      <c r="M47" s="37">
        <v>40282</v>
      </c>
      <c r="N47" s="37">
        <v>40284</v>
      </c>
      <c r="O47" s="36">
        <v>40298</v>
      </c>
      <c r="P47" s="37" t="s">
        <v>1422</v>
      </c>
      <c r="Q47" s="39"/>
      <c r="R47" s="252">
        <f t="shared" si="1"/>
        <v>26.956521739130434</v>
      </c>
      <c r="S47" s="33">
        <f t="shared" si="2"/>
        <v>40.42173913043479</v>
      </c>
      <c r="T47" s="334">
        <v>2.3</v>
      </c>
      <c r="U47" s="341">
        <v>4.78</v>
      </c>
      <c r="V47" s="334">
        <v>4.88</v>
      </c>
      <c r="W47" s="334">
        <v>2.35</v>
      </c>
      <c r="X47" s="341">
        <v>1.45</v>
      </c>
      <c r="Y47" s="334">
        <v>4.19</v>
      </c>
      <c r="Z47" s="326">
        <f>(Y47/X47-1)*100</f>
        <v>188.96551724137933</v>
      </c>
      <c r="AA47" s="335" t="s">
        <v>537</v>
      </c>
      <c r="AB47" s="334">
        <v>79.37</v>
      </c>
      <c r="AC47" s="334">
        <v>114.95</v>
      </c>
      <c r="AD47" s="324">
        <f t="shared" si="3"/>
        <v>17.13493763386669</v>
      </c>
      <c r="AE47" s="329">
        <f t="shared" si="4"/>
        <v>-19.121357111787738</v>
      </c>
    </row>
    <row r="48" spans="1:31" ht="12.75">
      <c r="A48" s="40" t="s">
        <v>837</v>
      </c>
      <c r="B48" s="10" t="s">
        <v>838</v>
      </c>
      <c r="C48" s="41" t="s">
        <v>421</v>
      </c>
      <c r="D48" s="227">
        <v>20</v>
      </c>
      <c r="E48" s="231">
        <v>120</v>
      </c>
      <c r="F48" s="81" t="s">
        <v>617</v>
      </c>
      <c r="G48" s="72" t="s">
        <v>617</v>
      </c>
      <c r="H48" s="359">
        <v>56.06</v>
      </c>
      <c r="I48" s="119">
        <f>(K48*4)/H48*100</f>
        <v>3.424901890831252</v>
      </c>
      <c r="J48" s="198">
        <v>0.45</v>
      </c>
      <c r="K48" s="156">
        <v>0.48</v>
      </c>
      <c r="L48" s="119">
        <f t="shared" si="5"/>
        <v>6.666666666666665</v>
      </c>
      <c r="M48" s="46">
        <v>40178</v>
      </c>
      <c r="N48" s="46">
        <v>40183</v>
      </c>
      <c r="O48" s="45">
        <v>40198</v>
      </c>
      <c r="P48" s="46" t="s">
        <v>1471</v>
      </c>
      <c r="Q48" s="48"/>
      <c r="R48" s="288">
        <f t="shared" si="1"/>
        <v>68.08510638297872</v>
      </c>
      <c r="S48" s="42">
        <f t="shared" si="2"/>
        <v>19.879432624113477</v>
      </c>
      <c r="T48" s="336">
        <v>2.82</v>
      </c>
      <c r="U48" s="342">
        <v>2.59</v>
      </c>
      <c r="V48" s="336">
        <v>2.19</v>
      </c>
      <c r="W48" s="336">
        <v>3.38</v>
      </c>
      <c r="X48" s="342">
        <v>3.05</v>
      </c>
      <c r="Y48" s="336">
        <v>2.91</v>
      </c>
      <c r="Z48" s="325">
        <f>(Y48/X48-1)*100</f>
        <v>-4.590163934426217</v>
      </c>
      <c r="AA48" s="337" t="s">
        <v>538</v>
      </c>
      <c r="AB48" s="336">
        <v>35.06</v>
      </c>
      <c r="AC48" s="336">
        <v>56.47</v>
      </c>
      <c r="AD48" s="290">
        <f t="shared" si="3"/>
        <v>59.8973188819167</v>
      </c>
      <c r="AE48" s="328">
        <f t="shared" si="4"/>
        <v>-0.7260492296794697</v>
      </c>
    </row>
    <row r="49" spans="1:31" ht="12.75">
      <c r="A49" s="40" t="s">
        <v>1645</v>
      </c>
      <c r="B49" s="10" t="s">
        <v>1646</v>
      </c>
      <c r="C49" s="41" t="s">
        <v>449</v>
      </c>
      <c r="D49" s="227">
        <v>16</v>
      </c>
      <c r="E49" s="231">
        <v>165</v>
      </c>
      <c r="F49" s="59" t="s">
        <v>181</v>
      </c>
      <c r="G49" s="60" t="s">
        <v>156</v>
      </c>
      <c r="H49" s="302">
        <v>109.44</v>
      </c>
      <c r="I49" s="119">
        <f>(K49*4)/H49*100</f>
        <v>3.7737573099415203</v>
      </c>
      <c r="J49" s="198">
        <v>1.0225</v>
      </c>
      <c r="K49" s="156">
        <v>1.0325</v>
      </c>
      <c r="L49" s="179">
        <f t="shared" si="5"/>
        <v>0.9779951100244544</v>
      </c>
      <c r="M49" s="46">
        <v>40266</v>
      </c>
      <c r="N49" s="46">
        <v>40268</v>
      </c>
      <c r="O49" s="45">
        <v>40283</v>
      </c>
      <c r="P49" s="46" t="s">
        <v>1429</v>
      </c>
      <c r="Q49" s="48"/>
      <c r="R49" s="288">
        <f t="shared" si="1"/>
        <v>236</v>
      </c>
      <c r="S49" s="42">
        <f t="shared" si="2"/>
        <v>62.537142857142854</v>
      </c>
      <c r="T49" s="336">
        <v>1.75</v>
      </c>
      <c r="U49" s="342">
        <v>3.03</v>
      </c>
      <c r="V49" s="336">
        <v>8.14</v>
      </c>
      <c r="W49" s="336">
        <v>3.22</v>
      </c>
      <c r="X49" s="342">
        <v>5.25</v>
      </c>
      <c r="Y49" s="336">
        <v>5.35</v>
      </c>
      <c r="Z49" s="325">
        <f>(Y49/X49-1)*100</f>
        <v>1.904761904761898</v>
      </c>
      <c r="AA49" s="337" t="s">
        <v>1051</v>
      </c>
      <c r="AB49" s="336">
        <v>73.28</v>
      </c>
      <c r="AC49" s="336">
        <v>115.08</v>
      </c>
      <c r="AD49" s="290">
        <f t="shared" si="3"/>
        <v>49.344978165938855</v>
      </c>
      <c r="AE49" s="328">
        <f t="shared" si="4"/>
        <v>-4.900938477580814</v>
      </c>
    </row>
    <row r="50" spans="1:31" ht="12.75">
      <c r="A50" s="40" t="s">
        <v>1720</v>
      </c>
      <c r="B50" s="10" t="s">
        <v>1721</v>
      </c>
      <c r="C50" s="41" t="s">
        <v>1488</v>
      </c>
      <c r="D50" s="227">
        <v>16</v>
      </c>
      <c r="E50" s="231">
        <v>167</v>
      </c>
      <c r="F50" s="81" t="s">
        <v>617</v>
      </c>
      <c r="G50" s="72" t="s">
        <v>617</v>
      </c>
      <c r="H50" s="359">
        <v>46.23</v>
      </c>
      <c r="I50" s="179">
        <f>(K50*2)/H50*100</f>
        <v>0.8652390222799049</v>
      </c>
      <c r="J50" s="198">
        <v>0.19</v>
      </c>
      <c r="K50" s="156">
        <v>0.2</v>
      </c>
      <c r="L50" s="119">
        <f t="shared" si="5"/>
        <v>5.263157894736836</v>
      </c>
      <c r="M50" s="46">
        <v>40325</v>
      </c>
      <c r="N50" s="46">
        <v>40330</v>
      </c>
      <c r="O50" s="45">
        <v>40344</v>
      </c>
      <c r="P50" s="46" t="s">
        <v>1484</v>
      </c>
      <c r="Q50" s="160" t="s">
        <v>1498</v>
      </c>
      <c r="R50" s="288">
        <f t="shared" si="1"/>
        <v>62.01550387596899</v>
      </c>
      <c r="S50" s="42">
        <f t="shared" si="2"/>
        <v>35.837209302325576</v>
      </c>
      <c r="T50" s="336">
        <v>1.29</v>
      </c>
      <c r="U50" s="342">
        <v>2.21</v>
      </c>
      <c r="V50" s="336">
        <v>1.97</v>
      </c>
      <c r="W50" s="336">
        <v>6.07</v>
      </c>
      <c r="X50" s="342">
        <v>1.51</v>
      </c>
      <c r="Y50" s="336">
        <v>1.73</v>
      </c>
      <c r="Z50" s="325">
        <f>(Y50/X50-1)*100</f>
        <v>14.569536423841068</v>
      </c>
      <c r="AA50" s="337" t="s">
        <v>539</v>
      </c>
      <c r="AB50" s="336">
        <v>31.27</v>
      </c>
      <c r="AC50" s="336">
        <v>46.92</v>
      </c>
      <c r="AD50" s="290">
        <f t="shared" si="3"/>
        <v>47.84138151582986</v>
      </c>
      <c r="AE50" s="328">
        <f t="shared" si="4"/>
        <v>-1.470588235294128</v>
      </c>
    </row>
    <row r="51" spans="1:31" ht="12.75">
      <c r="A51" s="49" t="s">
        <v>1602</v>
      </c>
      <c r="B51" s="50" t="s">
        <v>1603</v>
      </c>
      <c r="C51" s="51" t="s">
        <v>444</v>
      </c>
      <c r="D51" s="228">
        <v>12</v>
      </c>
      <c r="E51" s="231">
        <v>209</v>
      </c>
      <c r="F51" s="92" t="s">
        <v>617</v>
      </c>
      <c r="G51" s="93" t="s">
        <v>617</v>
      </c>
      <c r="H51" s="361">
        <v>81.13</v>
      </c>
      <c r="I51" s="351">
        <f>(K51*4)/H51*100</f>
        <v>1.1339824972266734</v>
      </c>
      <c r="J51" s="242">
        <v>0.2</v>
      </c>
      <c r="K51" s="157">
        <v>0.23</v>
      </c>
      <c r="L51" s="120">
        <f t="shared" si="5"/>
        <v>14.999999999999991</v>
      </c>
      <c r="M51" s="65">
        <v>40324</v>
      </c>
      <c r="N51" s="65">
        <v>40326</v>
      </c>
      <c r="O51" s="64">
        <v>40344</v>
      </c>
      <c r="P51" s="65" t="s">
        <v>1424</v>
      </c>
      <c r="Q51" s="56"/>
      <c r="R51" s="253">
        <f t="shared" si="1"/>
        <v>29.392971246006393</v>
      </c>
      <c r="S51" s="52">
        <f t="shared" si="2"/>
        <v>25.920127795527154</v>
      </c>
      <c r="T51" s="338">
        <v>3.13</v>
      </c>
      <c r="U51" s="343">
        <v>1.43</v>
      </c>
      <c r="V51" s="338">
        <v>5.88</v>
      </c>
      <c r="W51" s="338">
        <v>7.51</v>
      </c>
      <c r="X51" s="343">
        <v>3.5</v>
      </c>
      <c r="Y51" s="338">
        <v>3.98</v>
      </c>
      <c r="Z51" s="327">
        <f>(Y51/X51-1)*100</f>
        <v>13.714285714285722</v>
      </c>
      <c r="AA51" s="339" t="s">
        <v>540</v>
      </c>
      <c r="AB51" s="338">
        <v>61.15</v>
      </c>
      <c r="AC51" s="338">
        <v>84.79</v>
      </c>
      <c r="AD51" s="293">
        <f t="shared" si="3"/>
        <v>32.673753066230574</v>
      </c>
      <c r="AE51" s="330">
        <f t="shared" si="4"/>
        <v>-4.316546762589941</v>
      </c>
    </row>
    <row r="52" spans="1:31" ht="12.75">
      <c r="A52" s="40" t="s">
        <v>1594</v>
      </c>
      <c r="B52" s="10" t="s">
        <v>1595</v>
      </c>
      <c r="C52" s="41" t="s">
        <v>1491</v>
      </c>
      <c r="D52" s="227">
        <v>11</v>
      </c>
      <c r="E52" s="230">
        <v>218</v>
      </c>
      <c r="F52" s="81" t="s">
        <v>617</v>
      </c>
      <c r="G52" s="72" t="s">
        <v>617</v>
      </c>
      <c r="H52" s="360">
        <v>53.19</v>
      </c>
      <c r="I52" s="179">
        <f>(K52*2)/H52*100</f>
        <v>1.5792442188381277</v>
      </c>
      <c r="J52" s="198">
        <v>0.4</v>
      </c>
      <c r="K52" s="156">
        <v>0.42</v>
      </c>
      <c r="L52" s="158">
        <f t="shared" si="5"/>
        <v>4.999999999999982</v>
      </c>
      <c r="M52" s="46">
        <v>40408</v>
      </c>
      <c r="N52" s="46">
        <v>40410</v>
      </c>
      <c r="O52" s="45">
        <v>40424</v>
      </c>
      <c r="P52" s="46" t="s">
        <v>1485</v>
      </c>
      <c r="Q52" s="160" t="s">
        <v>1498</v>
      </c>
      <c r="R52" s="288">
        <f t="shared" si="1"/>
        <v>114.28571428571428</v>
      </c>
      <c r="S52" s="42">
        <f t="shared" si="2"/>
        <v>36.183673469387756</v>
      </c>
      <c r="T52" s="336">
        <v>1.47</v>
      </c>
      <c r="U52" s="342">
        <v>1.42</v>
      </c>
      <c r="V52" s="336">
        <v>3.84</v>
      </c>
      <c r="W52" s="336">
        <v>6.28</v>
      </c>
      <c r="X52" s="342">
        <v>1.78</v>
      </c>
      <c r="Y52" s="336">
        <v>2.18</v>
      </c>
      <c r="Z52" s="325">
        <f>(Y52/X52-1)*100</f>
        <v>22.47191011235956</v>
      </c>
      <c r="AA52" s="337" t="s">
        <v>541</v>
      </c>
      <c r="AB52" s="336">
        <v>34.41</v>
      </c>
      <c r="AC52" s="336">
        <v>56.65</v>
      </c>
      <c r="AD52" s="290">
        <f t="shared" si="3"/>
        <v>54.57715780296426</v>
      </c>
      <c r="AE52" s="328">
        <f t="shared" si="4"/>
        <v>-6.107678729037954</v>
      </c>
    </row>
    <row r="53" spans="1:31" ht="12.75">
      <c r="A53" s="40" t="s">
        <v>1536</v>
      </c>
      <c r="B53" s="10" t="s">
        <v>1537</v>
      </c>
      <c r="C53" s="41" t="s">
        <v>444</v>
      </c>
      <c r="D53" s="227">
        <v>13</v>
      </c>
      <c r="E53" s="231">
        <v>189</v>
      </c>
      <c r="F53" s="81" t="s">
        <v>617</v>
      </c>
      <c r="G53" s="72" t="s">
        <v>617</v>
      </c>
      <c r="H53" s="360">
        <v>22.76</v>
      </c>
      <c r="I53" s="119">
        <f>(K53*4)/H53*100</f>
        <v>4.21792618629174</v>
      </c>
      <c r="J53" s="243">
        <v>0.21</v>
      </c>
      <c r="K53" s="156">
        <v>0.24</v>
      </c>
      <c r="L53" s="119">
        <f t="shared" si="5"/>
        <v>14.28571428571428</v>
      </c>
      <c r="M53" s="88">
        <v>39574</v>
      </c>
      <c r="N53" s="88">
        <v>39576</v>
      </c>
      <c r="O53" s="87">
        <v>39583</v>
      </c>
      <c r="P53" s="46" t="s">
        <v>1435</v>
      </c>
      <c r="Q53" s="48"/>
      <c r="R53" s="288">
        <f t="shared" si="1"/>
        <v>50.26178010471204</v>
      </c>
      <c r="S53" s="42">
        <f t="shared" si="2"/>
        <v>11.916230366492147</v>
      </c>
      <c r="T53" s="336">
        <v>1.91</v>
      </c>
      <c r="U53" s="342">
        <v>1.79</v>
      </c>
      <c r="V53" s="336">
        <v>2.3</v>
      </c>
      <c r="W53" s="336">
        <v>5.42</v>
      </c>
      <c r="X53" s="342">
        <v>1.6</v>
      </c>
      <c r="Y53" s="336">
        <v>1.75</v>
      </c>
      <c r="Z53" s="325">
        <f>(Y53/X53-1)*100</f>
        <v>9.375</v>
      </c>
      <c r="AA53" s="337" t="s">
        <v>642</v>
      </c>
      <c r="AB53" s="336">
        <v>20.01</v>
      </c>
      <c r="AC53" s="336">
        <v>28.31</v>
      </c>
      <c r="AD53" s="290">
        <f t="shared" si="3"/>
        <v>13.743128435782106</v>
      </c>
      <c r="AE53" s="328">
        <f t="shared" si="4"/>
        <v>-19.60438007771105</v>
      </c>
    </row>
    <row r="54" spans="1:31" ht="12.75">
      <c r="A54" s="40" t="s">
        <v>1505</v>
      </c>
      <c r="B54" s="10" t="s">
        <v>1506</v>
      </c>
      <c r="C54" s="41" t="s">
        <v>425</v>
      </c>
      <c r="D54" s="227">
        <v>10</v>
      </c>
      <c r="E54" s="231">
        <v>232</v>
      </c>
      <c r="F54" s="59" t="s">
        <v>181</v>
      </c>
      <c r="G54" s="60" t="s">
        <v>181</v>
      </c>
      <c r="H54" s="359">
        <v>15.24</v>
      </c>
      <c r="I54" s="119">
        <f>(K54*4)/H54*100</f>
        <v>4.986876640419948</v>
      </c>
      <c r="J54" s="198">
        <v>0.18</v>
      </c>
      <c r="K54" s="156">
        <v>0.19</v>
      </c>
      <c r="L54" s="119">
        <f t="shared" si="5"/>
        <v>5.555555555555558</v>
      </c>
      <c r="M54" s="46">
        <v>40435</v>
      </c>
      <c r="N54" s="46">
        <v>40437</v>
      </c>
      <c r="O54" s="45">
        <v>40451</v>
      </c>
      <c r="P54" s="46" t="s">
        <v>1415</v>
      </c>
      <c r="Q54" s="48"/>
      <c r="R54" s="288">
        <f t="shared" si="1"/>
        <v>89.41176470588236</v>
      </c>
      <c r="S54" s="42">
        <f t="shared" si="2"/>
        <v>17.929411764705883</v>
      </c>
      <c r="T54" s="336">
        <v>0.85</v>
      </c>
      <c r="U54" s="342" t="s">
        <v>617</v>
      </c>
      <c r="V54" s="336">
        <v>2.58</v>
      </c>
      <c r="W54" s="336">
        <v>0.87</v>
      </c>
      <c r="X54" s="342" t="s">
        <v>617</v>
      </c>
      <c r="Y54" s="336" t="s">
        <v>617</v>
      </c>
      <c r="Z54" s="325" t="s">
        <v>185</v>
      </c>
      <c r="AA54" s="337" t="s">
        <v>542</v>
      </c>
      <c r="AB54" s="336">
        <v>13.17</v>
      </c>
      <c r="AC54" s="336">
        <v>17.88</v>
      </c>
      <c r="AD54" s="290">
        <f t="shared" si="3"/>
        <v>15.717539863325742</v>
      </c>
      <c r="AE54" s="328">
        <f t="shared" si="4"/>
        <v>-14.765100671140935</v>
      </c>
    </row>
    <row r="55" spans="1:31" ht="12.75">
      <c r="A55" s="121" t="s">
        <v>456</v>
      </c>
      <c r="B55" s="10" t="s">
        <v>457</v>
      </c>
      <c r="C55" s="41" t="s">
        <v>425</v>
      </c>
      <c r="D55" s="227">
        <v>22</v>
      </c>
      <c r="E55" s="231">
        <v>115</v>
      </c>
      <c r="F55" s="81" t="s">
        <v>617</v>
      </c>
      <c r="G55" s="72" t="s">
        <v>617</v>
      </c>
      <c r="H55" s="359">
        <v>29.5</v>
      </c>
      <c r="I55" s="119">
        <f>(K55*2)/H55*100</f>
        <v>3.1186440677966103</v>
      </c>
      <c r="J55" s="198">
        <v>0.45</v>
      </c>
      <c r="K55" s="156">
        <v>0.46</v>
      </c>
      <c r="L55" s="119">
        <f t="shared" si="5"/>
        <v>2.2222222222222143</v>
      </c>
      <c r="M55" s="46">
        <v>40340</v>
      </c>
      <c r="N55" s="46">
        <v>40344</v>
      </c>
      <c r="O55" s="45">
        <v>40360</v>
      </c>
      <c r="P55" s="46" t="s">
        <v>1487</v>
      </c>
      <c r="Q55" s="160" t="s">
        <v>1498</v>
      </c>
      <c r="R55" s="288">
        <f t="shared" si="1"/>
        <v>89.32038834951457</v>
      </c>
      <c r="S55" s="42">
        <f t="shared" si="2"/>
        <v>14.320388349514563</v>
      </c>
      <c r="T55" s="336">
        <v>2.06</v>
      </c>
      <c r="U55" s="342" t="s">
        <v>277</v>
      </c>
      <c r="V55" s="336">
        <v>3.57</v>
      </c>
      <c r="W55" s="336">
        <v>1.21</v>
      </c>
      <c r="X55" s="342">
        <v>2.12</v>
      </c>
      <c r="Y55" s="336">
        <v>2.27</v>
      </c>
      <c r="Z55" s="325">
        <f aca="true" t="shared" si="6" ref="Z55:Z60">(Y55/X55-1)*100</f>
        <v>7.0754716981132</v>
      </c>
      <c r="AA55" s="337" t="s">
        <v>543</v>
      </c>
      <c r="AB55" s="336">
        <v>25.12</v>
      </c>
      <c r="AC55" s="336">
        <v>31.92</v>
      </c>
      <c r="AD55" s="290">
        <f t="shared" si="3"/>
        <v>17.436305732484072</v>
      </c>
      <c r="AE55" s="328">
        <f t="shared" si="4"/>
        <v>-7.581453634085218</v>
      </c>
    </row>
    <row r="56" spans="1:31" ht="12.75">
      <c r="A56" s="40" t="s">
        <v>1701</v>
      </c>
      <c r="B56" s="10" t="s">
        <v>1702</v>
      </c>
      <c r="C56" s="41" t="s">
        <v>445</v>
      </c>
      <c r="D56" s="227">
        <v>18</v>
      </c>
      <c r="E56" s="232">
        <v>134</v>
      </c>
      <c r="F56" s="81" t="s">
        <v>617</v>
      </c>
      <c r="G56" s="72" t="s">
        <v>617</v>
      </c>
      <c r="H56" s="302">
        <v>33.16</v>
      </c>
      <c r="I56" s="179">
        <f>(K56*4)/H56*100</f>
        <v>1.5681544028950545</v>
      </c>
      <c r="J56" s="198">
        <v>0.125</v>
      </c>
      <c r="K56" s="156">
        <v>0.13</v>
      </c>
      <c r="L56" s="120">
        <f t="shared" si="5"/>
        <v>4.0000000000000036</v>
      </c>
      <c r="M56" s="46">
        <v>40309</v>
      </c>
      <c r="N56" s="46">
        <v>40311</v>
      </c>
      <c r="O56" s="45">
        <v>40325</v>
      </c>
      <c r="P56" s="46" t="s">
        <v>1478</v>
      </c>
      <c r="Q56" s="48"/>
      <c r="R56" s="288">
        <f t="shared" si="1"/>
        <v>35.374149659863946</v>
      </c>
      <c r="S56" s="42">
        <f t="shared" si="2"/>
        <v>22.557823129251698</v>
      </c>
      <c r="T56" s="336">
        <v>1.47</v>
      </c>
      <c r="U56" s="342">
        <v>0.46</v>
      </c>
      <c r="V56" s="336">
        <v>1.15</v>
      </c>
      <c r="W56" s="336">
        <v>1.97</v>
      </c>
      <c r="X56" s="342">
        <v>1.85</v>
      </c>
      <c r="Y56" s="336">
        <v>2.19</v>
      </c>
      <c r="Z56" s="325">
        <f t="shared" si="6"/>
        <v>18.37837837837837</v>
      </c>
      <c r="AA56" s="337" t="s">
        <v>544</v>
      </c>
      <c r="AB56" s="336">
        <v>24.93</v>
      </c>
      <c r="AC56" s="336">
        <v>36.59</v>
      </c>
      <c r="AD56" s="290">
        <f t="shared" si="3"/>
        <v>33.01243481748896</v>
      </c>
      <c r="AE56" s="328">
        <f t="shared" si="4"/>
        <v>-9.374145941514092</v>
      </c>
    </row>
    <row r="57" spans="1:31" ht="12.75">
      <c r="A57" s="30" t="s">
        <v>1647</v>
      </c>
      <c r="B57" s="17" t="s">
        <v>1648</v>
      </c>
      <c r="C57" s="31" t="s">
        <v>1489</v>
      </c>
      <c r="D57" s="226">
        <v>19</v>
      </c>
      <c r="E57" s="231">
        <v>127</v>
      </c>
      <c r="F57" s="112" t="s">
        <v>617</v>
      </c>
      <c r="G57" s="73" t="s">
        <v>617</v>
      </c>
      <c r="H57" s="358">
        <v>62.81</v>
      </c>
      <c r="I57" s="158">
        <f>(K57*4)/H57*100</f>
        <v>2.674733322719312</v>
      </c>
      <c r="J57" s="196">
        <v>0.38</v>
      </c>
      <c r="K57" s="159">
        <v>0.42</v>
      </c>
      <c r="L57" s="158">
        <f t="shared" si="5"/>
        <v>10.526315789473673</v>
      </c>
      <c r="M57" s="37">
        <v>40275</v>
      </c>
      <c r="N57" s="37">
        <v>40277</v>
      </c>
      <c r="O57" s="36">
        <v>40305</v>
      </c>
      <c r="P57" s="37" t="s">
        <v>1476</v>
      </c>
      <c r="Q57" s="39"/>
      <c r="R57" s="340">
        <f t="shared" si="1"/>
        <v>26.88</v>
      </c>
      <c r="S57" s="33">
        <f t="shared" si="2"/>
        <v>10.0496</v>
      </c>
      <c r="T57" s="334">
        <v>6.25</v>
      </c>
      <c r="U57" s="341">
        <v>1.22</v>
      </c>
      <c r="V57" s="334">
        <v>0.76</v>
      </c>
      <c r="W57" s="334">
        <v>1.87</v>
      </c>
      <c r="X57" s="341">
        <v>6.67</v>
      </c>
      <c r="Y57" s="334">
        <v>7.06</v>
      </c>
      <c r="Z57" s="326">
        <f t="shared" si="6"/>
        <v>5.847076461769118</v>
      </c>
      <c r="AA57" s="335" t="s">
        <v>545</v>
      </c>
      <c r="AB57" s="334">
        <v>55.46</v>
      </c>
      <c r="AC57" s="334">
        <v>79</v>
      </c>
      <c r="AD57" s="324">
        <f t="shared" si="3"/>
        <v>13.252794807068161</v>
      </c>
      <c r="AE57" s="329">
        <f t="shared" si="4"/>
        <v>-20.493670886075947</v>
      </c>
    </row>
    <row r="58" spans="1:31" ht="12.75">
      <c r="A58" s="40" t="s">
        <v>1550</v>
      </c>
      <c r="B58" s="10" t="s">
        <v>1551</v>
      </c>
      <c r="C58" s="41" t="s">
        <v>449</v>
      </c>
      <c r="D58" s="227">
        <v>11</v>
      </c>
      <c r="E58" s="231">
        <v>219</v>
      </c>
      <c r="F58" s="59" t="s">
        <v>181</v>
      </c>
      <c r="G58" s="60" t="s">
        <v>156</v>
      </c>
      <c r="H58" s="360">
        <v>26.83</v>
      </c>
      <c r="I58" s="119">
        <f>(K58*4)/H58*100</f>
        <v>7.156168468132687</v>
      </c>
      <c r="J58" s="198">
        <v>0.475</v>
      </c>
      <c r="K58" s="156">
        <v>0.48</v>
      </c>
      <c r="L58" s="179">
        <f t="shared" si="5"/>
        <v>1.0526315789473717</v>
      </c>
      <c r="M58" s="46">
        <v>40449</v>
      </c>
      <c r="N58" s="46">
        <v>40451</v>
      </c>
      <c r="O58" s="45">
        <v>40465</v>
      </c>
      <c r="P58" s="46" t="s">
        <v>1465</v>
      </c>
      <c r="Q58" s="48"/>
      <c r="R58" s="288">
        <f t="shared" si="1"/>
        <v>98.96907216494846</v>
      </c>
      <c r="S58" s="42">
        <f t="shared" si="2"/>
        <v>13.829896907216494</v>
      </c>
      <c r="T58" s="336">
        <v>1.94</v>
      </c>
      <c r="U58" s="342">
        <v>15.95</v>
      </c>
      <c r="V58" s="336">
        <v>9.12</v>
      </c>
      <c r="W58" s="336">
        <v>2.52</v>
      </c>
      <c r="X58" s="342">
        <v>2.12</v>
      </c>
      <c r="Y58" s="336">
        <v>2.14</v>
      </c>
      <c r="Z58" s="325">
        <f t="shared" si="6"/>
        <v>0.9433962264151052</v>
      </c>
      <c r="AA58" s="337" t="s">
        <v>546</v>
      </c>
      <c r="AB58" s="336">
        <v>15.52</v>
      </c>
      <c r="AC58" s="336">
        <v>27.27</v>
      </c>
      <c r="AD58" s="290">
        <f t="shared" si="3"/>
        <v>72.87371134020619</v>
      </c>
      <c r="AE58" s="328">
        <f t="shared" si="4"/>
        <v>-1.6134946828016181</v>
      </c>
    </row>
    <row r="59" spans="1:31" ht="12.75">
      <c r="A59" s="40" t="s">
        <v>1566</v>
      </c>
      <c r="B59" s="10" t="s">
        <v>1567</v>
      </c>
      <c r="C59" s="41" t="s">
        <v>439</v>
      </c>
      <c r="D59" s="227">
        <v>13</v>
      </c>
      <c r="E59" s="231">
        <v>193</v>
      </c>
      <c r="F59" s="59" t="s">
        <v>181</v>
      </c>
      <c r="G59" s="60" t="s">
        <v>181</v>
      </c>
      <c r="H59" s="360">
        <v>31.73</v>
      </c>
      <c r="I59" s="119">
        <f>(K59*4)/H59*100</f>
        <v>2.521273242987709</v>
      </c>
      <c r="J59" s="243">
        <v>0.19</v>
      </c>
      <c r="K59" s="156">
        <v>0.2</v>
      </c>
      <c r="L59" s="119">
        <f t="shared" si="5"/>
        <v>5.263157894736836</v>
      </c>
      <c r="M59" s="46">
        <v>40195</v>
      </c>
      <c r="N59" s="46">
        <v>40197</v>
      </c>
      <c r="O59" s="45">
        <v>40212</v>
      </c>
      <c r="P59" s="46" t="s">
        <v>1473</v>
      </c>
      <c r="Q59" s="48"/>
      <c r="R59" s="288">
        <f t="shared" si="1"/>
        <v>60.60606060606061</v>
      </c>
      <c r="S59" s="42">
        <f t="shared" si="2"/>
        <v>24.037878787878785</v>
      </c>
      <c r="T59" s="336">
        <v>1.32</v>
      </c>
      <c r="U59" s="342">
        <v>0.79</v>
      </c>
      <c r="V59" s="336">
        <v>2.93</v>
      </c>
      <c r="W59" s="336">
        <v>7.96</v>
      </c>
      <c r="X59" s="342">
        <v>1.46</v>
      </c>
      <c r="Y59" s="336">
        <v>1.84</v>
      </c>
      <c r="Z59" s="325">
        <f t="shared" si="6"/>
        <v>26.027397260273986</v>
      </c>
      <c r="AA59" s="337" t="s">
        <v>547</v>
      </c>
      <c r="AB59" s="336">
        <v>25.82</v>
      </c>
      <c r="AC59" s="336">
        <v>35.98</v>
      </c>
      <c r="AD59" s="290">
        <f t="shared" si="3"/>
        <v>22.889233152594887</v>
      </c>
      <c r="AE59" s="328">
        <f t="shared" si="4"/>
        <v>-11.81211784324624</v>
      </c>
    </row>
    <row r="60" spans="1:31" ht="12.75">
      <c r="A60" s="40" t="s">
        <v>677</v>
      </c>
      <c r="B60" s="10" t="s">
        <v>682</v>
      </c>
      <c r="C60" s="41" t="s">
        <v>421</v>
      </c>
      <c r="D60" s="227">
        <v>24</v>
      </c>
      <c r="E60" s="231">
        <v>107</v>
      </c>
      <c r="F60" s="59" t="s">
        <v>181</v>
      </c>
      <c r="G60" s="60" t="s">
        <v>181</v>
      </c>
      <c r="H60" s="302">
        <v>32.79</v>
      </c>
      <c r="I60" s="119">
        <f>(K60*4)/H60*100</f>
        <v>4.391582799634035</v>
      </c>
      <c r="J60" s="198">
        <v>0.325</v>
      </c>
      <c r="K60" s="156">
        <v>0.36</v>
      </c>
      <c r="L60" s="119">
        <f t="shared" si="5"/>
        <v>10.769230769230752</v>
      </c>
      <c r="M60" s="46">
        <v>40434</v>
      </c>
      <c r="N60" s="46">
        <v>40436</v>
      </c>
      <c r="O60" s="45">
        <v>40451</v>
      </c>
      <c r="P60" s="46" t="s">
        <v>1415</v>
      </c>
      <c r="Q60" s="48"/>
      <c r="R60" s="288">
        <f t="shared" si="1"/>
        <v>54.339622641509436</v>
      </c>
      <c r="S60" s="42">
        <f t="shared" si="2"/>
        <v>12.373584905660378</v>
      </c>
      <c r="T60" s="336">
        <v>2.65</v>
      </c>
      <c r="U60" s="342">
        <v>1.45</v>
      </c>
      <c r="V60" s="336">
        <v>0.92</v>
      </c>
      <c r="W60" s="336">
        <v>1.14</v>
      </c>
      <c r="X60" s="342">
        <v>2.42</v>
      </c>
      <c r="Y60" s="336">
        <v>3.19</v>
      </c>
      <c r="Z60" s="325">
        <f t="shared" si="6"/>
        <v>31.818181818181813</v>
      </c>
      <c r="AA60" s="337" t="s">
        <v>548</v>
      </c>
      <c r="AB60" s="336">
        <v>30.05</v>
      </c>
      <c r="AC60" s="336">
        <v>35.33</v>
      </c>
      <c r="AD60" s="290">
        <f t="shared" si="3"/>
        <v>9.118136439267882</v>
      </c>
      <c r="AE60" s="328">
        <f t="shared" si="4"/>
        <v>-7.189357486555334</v>
      </c>
    </row>
    <row r="61" spans="1:31" ht="12.75">
      <c r="A61" s="49" t="s">
        <v>750</v>
      </c>
      <c r="B61" s="50" t="s">
        <v>751</v>
      </c>
      <c r="C61" s="51" t="s">
        <v>425</v>
      </c>
      <c r="D61" s="228">
        <v>22</v>
      </c>
      <c r="E61" s="231">
        <v>112</v>
      </c>
      <c r="F61" s="61" t="s">
        <v>181</v>
      </c>
      <c r="G61" s="63" t="s">
        <v>181</v>
      </c>
      <c r="H61" s="304">
        <v>14.57</v>
      </c>
      <c r="I61" s="120">
        <f>(K61*4)/H61*100</f>
        <v>5.216197666437886</v>
      </c>
      <c r="J61" s="197">
        <v>0.18</v>
      </c>
      <c r="K61" s="157">
        <v>0.19</v>
      </c>
      <c r="L61" s="120">
        <f t="shared" si="5"/>
        <v>5.555555555555558</v>
      </c>
      <c r="M61" s="117">
        <v>40028</v>
      </c>
      <c r="N61" s="117">
        <v>40030</v>
      </c>
      <c r="O61" s="116">
        <v>40044</v>
      </c>
      <c r="P61" s="65" t="s">
        <v>1464</v>
      </c>
      <c r="Q61" s="56"/>
      <c r="R61" s="253">
        <f t="shared" si="1"/>
        <v>55.88235294117647</v>
      </c>
      <c r="S61" s="52">
        <f t="shared" si="2"/>
        <v>10.713235294117647</v>
      </c>
      <c r="T61" s="338">
        <v>1.36</v>
      </c>
      <c r="U61" s="343" t="s">
        <v>617</v>
      </c>
      <c r="V61" s="338">
        <v>2.79</v>
      </c>
      <c r="W61" s="338">
        <v>1.01</v>
      </c>
      <c r="X61" s="343" t="s">
        <v>617</v>
      </c>
      <c r="Y61" s="338" t="s">
        <v>617</v>
      </c>
      <c r="Z61" s="327" t="s">
        <v>185</v>
      </c>
      <c r="AA61" s="339" t="s">
        <v>549</v>
      </c>
      <c r="AB61" s="338">
        <v>12.02</v>
      </c>
      <c r="AC61" s="338">
        <v>16.2</v>
      </c>
      <c r="AD61" s="293">
        <f t="shared" si="3"/>
        <v>21.214642262895183</v>
      </c>
      <c r="AE61" s="330">
        <f t="shared" si="4"/>
        <v>-10.061728395061722</v>
      </c>
    </row>
    <row r="62" spans="1:31" ht="12.75">
      <c r="A62" s="40" t="s">
        <v>1124</v>
      </c>
      <c r="B62" s="10" t="s">
        <v>1125</v>
      </c>
      <c r="C62" s="41" t="s">
        <v>420</v>
      </c>
      <c r="D62" s="227">
        <v>16</v>
      </c>
      <c r="E62" s="230">
        <v>160</v>
      </c>
      <c r="F62" s="59" t="s">
        <v>181</v>
      </c>
      <c r="G62" s="60" t="s">
        <v>181</v>
      </c>
      <c r="H62" s="302">
        <v>24.58</v>
      </c>
      <c r="I62" s="119">
        <f>(K62*4)/H62*100</f>
        <v>3.336045565500407</v>
      </c>
      <c r="J62" s="198">
        <v>0.2</v>
      </c>
      <c r="K62" s="156">
        <v>0.205</v>
      </c>
      <c r="L62" s="158">
        <f t="shared" si="5"/>
        <v>2.499999999999991</v>
      </c>
      <c r="M62" s="46">
        <v>40191</v>
      </c>
      <c r="N62" s="46">
        <v>40193</v>
      </c>
      <c r="O62" s="45">
        <v>40225</v>
      </c>
      <c r="P62" s="46" t="s">
        <v>1467</v>
      </c>
      <c r="Q62" s="48"/>
      <c r="R62" s="288">
        <f t="shared" si="1"/>
        <v>67.76859504132231</v>
      </c>
      <c r="S62" s="42">
        <f t="shared" si="2"/>
        <v>20.314049586776857</v>
      </c>
      <c r="T62" s="336">
        <v>1.21</v>
      </c>
      <c r="U62" s="342">
        <v>1.84</v>
      </c>
      <c r="V62" s="336">
        <v>0.65</v>
      </c>
      <c r="W62" s="336">
        <v>1.39</v>
      </c>
      <c r="X62" s="342">
        <v>0.84</v>
      </c>
      <c r="Y62" s="336">
        <v>1.39</v>
      </c>
      <c r="Z62" s="325">
        <f>(Y62/X62-1)*100</f>
        <v>65.47619047619047</v>
      </c>
      <c r="AA62" s="337" t="s">
        <v>1075</v>
      </c>
      <c r="AB62" s="336">
        <v>19.89</v>
      </c>
      <c r="AC62" s="336">
        <v>37.65</v>
      </c>
      <c r="AD62" s="290">
        <f t="shared" si="3"/>
        <v>23.579688285570626</v>
      </c>
      <c r="AE62" s="328">
        <f t="shared" si="4"/>
        <v>-34.71447543160691</v>
      </c>
    </row>
    <row r="63" spans="1:31" ht="12.75">
      <c r="A63" s="40" t="s">
        <v>1552</v>
      </c>
      <c r="B63" s="10" t="s">
        <v>1553</v>
      </c>
      <c r="C63" s="41" t="s">
        <v>421</v>
      </c>
      <c r="D63" s="227">
        <v>14</v>
      </c>
      <c r="E63" s="231">
        <v>187</v>
      </c>
      <c r="F63" s="81" t="s">
        <v>617</v>
      </c>
      <c r="G63" s="72" t="s">
        <v>617</v>
      </c>
      <c r="H63" s="360">
        <v>26.09</v>
      </c>
      <c r="I63" s="119">
        <f>(K63*4)/H63*100</f>
        <v>2.223073974702951</v>
      </c>
      <c r="J63" s="198">
        <v>0.135</v>
      </c>
      <c r="K63" s="156">
        <v>0.145</v>
      </c>
      <c r="L63" s="119">
        <f t="shared" si="5"/>
        <v>7.407407407407396</v>
      </c>
      <c r="M63" s="46">
        <v>40450</v>
      </c>
      <c r="N63" s="46">
        <v>40452</v>
      </c>
      <c r="O63" s="45">
        <v>40466</v>
      </c>
      <c r="P63" s="153" t="s">
        <v>1429</v>
      </c>
      <c r="Q63" s="48"/>
      <c r="R63" s="288">
        <f t="shared" si="1"/>
        <v>19.93127147766323</v>
      </c>
      <c r="S63" s="42">
        <f t="shared" si="2"/>
        <v>8.965635738831615</v>
      </c>
      <c r="T63" s="336">
        <v>2.91</v>
      </c>
      <c r="U63" s="342">
        <v>1.25</v>
      </c>
      <c r="V63" s="336">
        <v>1.27</v>
      </c>
      <c r="W63" s="336">
        <v>0.94</v>
      </c>
      <c r="X63" s="342">
        <v>2.77</v>
      </c>
      <c r="Y63" s="336">
        <v>2.97</v>
      </c>
      <c r="Z63" s="325">
        <f>(Y63/X63-1)*100</f>
        <v>7.220216606498209</v>
      </c>
      <c r="AA63" s="337" t="s">
        <v>550</v>
      </c>
      <c r="AB63" s="336">
        <v>23.85</v>
      </c>
      <c r="AC63" s="336">
        <v>29.01</v>
      </c>
      <c r="AD63" s="290">
        <f t="shared" si="3"/>
        <v>9.392033542976932</v>
      </c>
      <c r="AE63" s="328">
        <f t="shared" si="4"/>
        <v>-10.065494657014828</v>
      </c>
    </row>
    <row r="64" spans="1:31" ht="12.75">
      <c r="A64" s="40" t="s">
        <v>696</v>
      </c>
      <c r="B64" s="10" t="s">
        <v>697</v>
      </c>
      <c r="C64" s="41" t="s">
        <v>449</v>
      </c>
      <c r="D64" s="227">
        <v>24</v>
      </c>
      <c r="E64" s="231">
        <v>103</v>
      </c>
      <c r="F64" s="59" t="s">
        <v>181</v>
      </c>
      <c r="G64" s="60" t="s">
        <v>181</v>
      </c>
      <c r="H64" s="302">
        <v>35.98</v>
      </c>
      <c r="I64" s="119">
        <f>(K64*4)/H64*100</f>
        <v>5.169538632573653</v>
      </c>
      <c r="J64" s="198">
        <v>0.46</v>
      </c>
      <c r="K64" s="156">
        <v>0.465</v>
      </c>
      <c r="L64" s="179">
        <f t="shared" si="5"/>
        <v>1.0869565217391353</v>
      </c>
      <c r="M64" s="46">
        <v>40218</v>
      </c>
      <c r="N64" s="46">
        <v>40220</v>
      </c>
      <c r="O64" s="45">
        <v>40232</v>
      </c>
      <c r="P64" s="46" t="s">
        <v>1469</v>
      </c>
      <c r="Q64" s="48"/>
      <c r="R64" s="288">
        <f t="shared" si="1"/>
        <v>422.72727272727275</v>
      </c>
      <c r="S64" s="42">
        <f t="shared" si="2"/>
        <v>81.77272727272727</v>
      </c>
      <c r="T64" s="336">
        <v>0.44</v>
      </c>
      <c r="U64" s="342">
        <v>2.61</v>
      </c>
      <c r="V64" s="336">
        <v>9.39</v>
      </c>
      <c r="W64" s="336">
        <v>1.9</v>
      </c>
      <c r="X64" s="342">
        <v>2.15</v>
      </c>
      <c r="Y64" s="336">
        <v>2.26</v>
      </c>
      <c r="Z64" s="325">
        <f>(Y64/X64-1)*100</f>
        <v>5.116279069767438</v>
      </c>
      <c r="AA64" s="337" t="s">
        <v>638</v>
      </c>
      <c r="AB64" s="336">
        <v>26.7</v>
      </c>
      <c r="AC64" s="336">
        <v>38.05</v>
      </c>
      <c r="AD64" s="290">
        <f t="shared" si="3"/>
        <v>34.7565543071161</v>
      </c>
      <c r="AE64" s="328">
        <f t="shared" si="4"/>
        <v>-5.440210249671486</v>
      </c>
    </row>
    <row r="65" spans="1:31" ht="12.75">
      <c r="A65" s="40" t="s">
        <v>886</v>
      </c>
      <c r="B65" s="10" t="s">
        <v>887</v>
      </c>
      <c r="C65" s="41" t="s">
        <v>425</v>
      </c>
      <c r="D65" s="227">
        <v>15</v>
      </c>
      <c r="E65" s="231">
        <v>180</v>
      </c>
      <c r="F65" s="81" t="s">
        <v>617</v>
      </c>
      <c r="G65" s="72" t="s">
        <v>617</v>
      </c>
      <c r="H65" s="359">
        <v>37.62</v>
      </c>
      <c r="I65" s="119">
        <f>(K65*4)/H65*100</f>
        <v>2.5518341307814993</v>
      </c>
      <c r="J65" s="156">
        <v>0.23</v>
      </c>
      <c r="K65" s="156">
        <v>0.24</v>
      </c>
      <c r="L65" s="119">
        <f t="shared" si="5"/>
        <v>4.347826086956519</v>
      </c>
      <c r="M65" s="46">
        <v>40457</v>
      </c>
      <c r="N65" s="46">
        <v>40459</v>
      </c>
      <c r="O65" s="45">
        <v>40471</v>
      </c>
      <c r="P65" s="46" t="s">
        <v>1471</v>
      </c>
      <c r="Q65" s="48" t="s">
        <v>1129</v>
      </c>
      <c r="R65" s="288">
        <f t="shared" si="1"/>
        <v>22.22222222222222</v>
      </c>
      <c r="S65" s="42">
        <f t="shared" si="2"/>
        <v>8.708333333333332</v>
      </c>
      <c r="T65" s="336">
        <v>4.32</v>
      </c>
      <c r="U65" s="342" t="s">
        <v>617</v>
      </c>
      <c r="V65" s="336">
        <v>2.71</v>
      </c>
      <c r="W65" s="336">
        <v>1.17</v>
      </c>
      <c r="X65" s="342" t="s">
        <v>617</v>
      </c>
      <c r="Y65" s="336" t="s">
        <v>617</v>
      </c>
      <c r="Z65" s="325" t="s">
        <v>185</v>
      </c>
      <c r="AA65" s="337" t="s">
        <v>551</v>
      </c>
      <c r="AB65" s="336">
        <v>28.31</v>
      </c>
      <c r="AC65" s="336">
        <v>41.5</v>
      </c>
      <c r="AD65" s="290">
        <f t="shared" si="3"/>
        <v>32.88590604026845</v>
      </c>
      <c r="AE65" s="328">
        <f t="shared" si="4"/>
        <v>-9.349397590361452</v>
      </c>
    </row>
    <row r="66" spans="1:31" ht="12.75">
      <c r="A66" s="40" t="s">
        <v>1584</v>
      </c>
      <c r="B66" s="10" t="s">
        <v>1585</v>
      </c>
      <c r="C66" s="41" t="s">
        <v>425</v>
      </c>
      <c r="D66" s="227">
        <v>12</v>
      </c>
      <c r="E66" s="232">
        <v>202</v>
      </c>
      <c r="F66" s="59" t="s">
        <v>181</v>
      </c>
      <c r="G66" s="60" t="s">
        <v>156</v>
      </c>
      <c r="H66" s="360">
        <v>12.26</v>
      </c>
      <c r="I66" s="119">
        <f>(K66*4)/H66*100</f>
        <v>4.893964110929852</v>
      </c>
      <c r="J66" s="186">
        <v>0.14</v>
      </c>
      <c r="K66" s="156">
        <v>0.15</v>
      </c>
      <c r="L66" s="120">
        <f t="shared" si="5"/>
        <v>7.14285714285714</v>
      </c>
      <c r="M66" s="88">
        <v>39939</v>
      </c>
      <c r="N66" s="88">
        <v>39941</v>
      </c>
      <c r="O66" s="87">
        <v>39963</v>
      </c>
      <c r="P66" s="46" t="s">
        <v>1459</v>
      </c>
      <c r="Q66" s="48"/>
      <c r="R66" s="288">
        <f t="shared" si="1"/>
        <v>52.63157894736842</v>
      </c>
      <c r="S66" s="42">
        <f t="shared" si="2"/>
        <v>10.75438596491228</v>
      </c>
      <c r="T66" s="336">
        <v>1.14</v>
      </c>
      <c r="U66" s="342">
        <v>2.21</v>
      </c>
      <c r="V66" s="336">
        <v>5.07</v>
      </c>
      <c r="W66" s="336">
        <v>1.09</v>
      </c>
      <c r="X66" s="342">
        <v>1.11</v>
      </c>
      <c r="Y66" s="336">
        <v>1.13</v>
      </c>
      <c r="Z66" s="325">
        <f>(Y66/X66-1)*100</f>
        <v>1.8018018018017834</v>
      </c>
      <c r="AA66" s="337" t="s">
        <v>643</v>
      </c>
      <c r="AB66" s="336">
        <v>11.35</v>
      </c>
      <c r="AC66" s="336">
        <v>14.75</v>
      </c>
      <c r="AD66" s="290">
        <f t="shared" si="3"/>
        <v>8.01762114537445</v>
      </c>
      <c r="AE66" s="328">
        <f t="shared" si="4"/>
        <v>-16.88135593220339</v>
      </c>
    </row>
    <row r="67" spans="1:31" ht="12.75">
      <c r="A67" s="30" t="s">
        <v>704</v>
      </c>
      <c r="B67" s="17" t="s">
        <v>705</v>
      </c>
      <c r="C67" s="31" t="s">
        <v>447</v>
      </c>
      <c r="D67" s="226">
        <v>18</v>
      </c>
      <c r="E67" s="231">
        <v>136</v>
      </c>
      <c r="F67" s="57" t="s">
        <v>181</v>
      </c>
      <c r="G67" s="58" t="s">
        <v>181</v>
      </c>
      <c r="H67" s="322">
        <v>37.82</v>
      </c>
      <c r="I67" s="199">
        <f>(K67*4)/H67*100</f>
        <v>1.1528291909042834</v>
      </c>
      <c r="J67" s="196">
        <v>0.095</v>
      </c>
      <c r="K67" s="159">
        <v>0.109</v>
      </c>
      <c r="L67" s="158">
        <f t="shared" si="5"/>
        <v>14.73684210526316</v>
      </c>
      <c r="M67" s="37">
        <v>40330</v>
      </c>
      <c r="N67" s="37">
        <v>40332</v>
      </c>
      <c r="O67" s="36">
        <v>40360</v>
      </c>
      <c r="P67" s="37" t="s">
        <v>1416</v>
      </c>
      <c r="Q67" s="39" t="s">
        <v>702</v>
      </c>
      <c r="R67" s="252">
        <f t="shared" si="1"/>
        <v>18.47457627118644</v>
      </c>
      <c r="S67" s="33">
        <f t="shared" si="2"/>
        <v>16.02542372881356</v>
      </c>
      <c r="T67" s="334">
        <v>2.36</v>
      </c>
      <c r="U67" s="341">
        <v>3.03</v>
      </c>
      <c r="V67" s="334">
        <v>1.46</v>
      </c>
      <c r="W67" s="334">
        <v>3.13</v>
      </c>
      <c r="X67" s="341">
        <v>2.42</v>
      </c>
      <c r="Y67" s="334">
        <v>2.91</v>
      </c>
      <c r="Z67" s="326">
        <f>(Y67/X67-1)*100</f>
        <v>20.24793388429753</v>
      </c>
      <c r="AA67" s="335" t="s">
        <v>552</v>
      </c>
      <c r="AB67" s="334">
        <v>35.18</v>
      </c>
      <c r="AC67" s="334">
        <v>43.54</v>
      </c>
      <c r="AD67" s="324">
        <f t="shared" si="3"/>
        <v>7.504263786242185</v>
      </c>
      <c r="AE67" s="329">
        <f t="shared" si="4"/>
        <v>-13.137344970142395</v>
      </c>
    </row>
    <row r="68" spans="1:31" ht="12.75">
      <c r="A68" s="40" t="s">
        <v>896</v>
      </c>
      <c r="B68" s="10" t="s">
        <v>897</v>
      </c>
      <c r="C68" s="41" t="s">
        <v>1179</v>
      </c>
      <c r="D68" s="227">
        <v>10</v>
      </c>
      <c r="E68" s="231">
        <v>226</v>
      </c>
      <c r="F68" s="81" t="s">
        <v>617</v>
      </c>
      <c r="G68" s="72" t="s">
        <v>617</v>
      </c>
      <c r="H68" s="360">
        <v>39.65</v>
      </c>
      <c r="I68" s="119">
        <f>(K68*4)/H68*100</f>
        <v>7.112232030264817</v>
      </c>
      <c r="J68" s="243">
        <v>0.695</v>
      </c>
      <c r="K68" s="156">
        <v>0.705</v>
      </c>
      <c r="L68" s="179">
        <f t="shared" si="5"/>
        <v>1.4388489208633004</v>
      </c>
      <c r="M68" s="46">
        <v>40394</v>
      </c>
      <c r="N68" s="46">
        <v>40396</v>
      </c>
      <c r="O68" s="45">
        <v>40403</v>
      </c>
      <c r="P68" s="46" t="s">
        <v>1420</v>
      </c>
      <c r="Q68" s="48"/>
      <c r="R68" s="291">
        <f t="shared" si="1"/>
        <v>4700</v>
      </c>
      <c r="S68" s="42">
        <f t="shared" si="2"/>
        <v>660.8333333333334</v>
      </c>
      <c r="T68" s="336">
        <v>0.06</v>
      </c>
      <c r="U68" s="342">
        <v>96.7</v>
      </c>
      <c r="V68" s="336">
        <v>1.53</v>
      </c>
      <c r="W68" s="336">
        <v>2.91</v>
      </c>
      <c r="X68" s="342">
        <v>0.1</v>
      </c>
      <c r="Y68" s="336">
        <v>1.22</v>
      </c>
      <c r="Z68" s="446">
        <f>(Y68/X68-1)*100</f>
        <v>1120</v>
      </c>
      <c r="AA68" s="337" t="s">
        <v>553</v>
      </c>
      <c r="AB68" s="336">
        <v>28.7</v>
      </c>
      <c r="AC68" s="336">
        <v>43.95</v>
      </c>
      <c r="AD68" s="290">
        <f t="shared" si="3"/>
        <v>38.153310104529616</v>
      </c>
      <c r="AE68" s="328">
        <f t="shared" si="4"/>
        <v>-9.783845278725833</v>
      </c>
    </row>
    <row r="69" spans="1:31" ht="12.75">
      <c r="A69" s="40" t="s">
        <v>1136</v>
      </c>
      <c r="B69" s="10" t="s">
        <v>1137</v>
      </c>
      <c r="C69" s="41" t="s">
        <v>1490</v>
      </c>
      <c r="D69" s="227">
        <v>15</v>
      </c>
      <c r="E69" s="231">
        <v>177</v>
      </c>
      <c r="F69" s="59" t="s">
        <v>156</v>
      </c>
      <c r="G69" s="60" t="s">
        <v>156</v>
      </c>
      <c r="H69" s="302">
        <v>134.14</v>
      </c>
      <c r="I69" s="179">
        <f>(K69*4)/H69*100</f>
        <v>1.938273445653795</v>
      </c>
      <c r="J69" s="198">
        <v>0.55</v>
      </c>
      <c r="K69" s="156">
        <v>0.65</v>
      </c>
      <c r="L69" s="119">
        <f t="shared" si="5"/>
        <v>18.181818181818166</v>
      </c>
      <c r="M69" s="46">
        <v>40304</v>
      </c>
      <c r="N69" s="46">
        <v>40308</v>
      </c>
      <c r="O69" s="45">
        <v>40339</v>
      </c>
      <c r="P69" s="46" t="s">
        <v>1418</v>
      </c>
      <c r="Q69" s="48"/>
      <c r="R69" s="288">
        <f t="shared" si="1"/>
        <v>24.57466918714556</v>
      </c>
      <c r="S69" s="42">
        <f t="shared" si="2"/>
        <v>12.678638941398864</v>
      </c>
      <c r="T69" s="336">
        <v>10.58</v>
      </c>
      <c r="U69" s="342">
        <v>1.04</v>
      </c>
      <c r="V69" s="336">
        <v>1.75</v>
      </c>
      <c r="W69" s="336">
        <v>8.11</v>
      </c>
      <c r="X69" s="342">
        <v>11.29</v>
      </c>
      <c r="Y69" s="336">
        <v>12.36</v>
      </c>
      <c r="Z69" s="325">
        <f>(Y69/X69-1)*100</f>
        <v>9.47741364038972</v>
      </c>
      <c r="AA69" s="337" t="s">
        <v>554</v>
      </c>
      <c r="AB69" s="336">
        <v>116</v>
      </c>
      <c r="AC69" s="336">
        <v>135.8</v>
      </c>
      <c r="AD69" s="290">
        <f t="shared" si="3"/>
        <v>15.637931034482747</v>
      </c>
      <c r="AE69" s="328">
        <f t="shared" si="4"/>
        <v>-1.2223858615611376</v>
      </c>
    </row>
    <row r="70" spans="1:31" ht="12.75">
      <c r="A70" s="40" t="s">
        <v>1606</v>
      </c>
      <c r="B70" s="10" t="s">
        <v>1607</v>
      </c>
      <c r="C70" s="41" t="s">
        <v>467</v>
      </c>
      <c r="D70" s="227">
        <v>11</v>
      </c>
      <c r="E70" s="231">
        <v>216</v>
      </c>
      <c r="F70" s="59" t="s">
        <v>181</v>
      </c>
      <c r="G70" s="60" t="s">
        <v>156</v>
      </c>
      <c r="H70" s="360">
        <v>60.53</v>
      </c>
      <c r="I70" s="119">
        <f>(K70*4)/H70*100</f>
        <v>2.6433173632909304</v>
      </c>
      <c r="J70" s="243">
        <v>0.35</v>
      </c>
      <c r="K70" s="156">
        <v>0.4</v>
      </c>
      <c r="L70" s="119">
        <f t="shared" si="5"/>
        <v>14.285714285714302</v>
      </c>
      <c r="M70" s="46">
        <v>40310</v>
      </c>
      <c r="N70" s="46">
        <v>40312</v>
      </c>
      <c r="O70" s="45">
        <v>40330</v>
      </c>
      <c r="P70" s="46" t="s">
        <v>1423</v>
      </c>
      <c r="Q70" s="48"/>
      <c r="R70" s="288">
        <f>((K70*4)/T70)*100</f>
        <v>38.277511961722496</v>
      </c>
      <c r="S70" s="42">
        <f t="shared" si="2"/>
        <v>14.48086124401914</v>
      </c>
      <c r="T70" s="336">
        <v>4.18</v>
      </c>
      <c r="U70" s="342">
        <v>2.1</v>
      </c>
      <c r="V70" s="336">
        <v>1.58</v>
      </c>
      <c r="W70" s="336">
        <v>1.35</v>
      </c>
      <c r="X70" s="342">
        <v>4.59</v>
      </c>
      <c r="Y70" s="336">
        <v>4.95</v>
      </c>
      <c r="Z70" s="325">
        <f>(Y70/X70-1)*100</f>
        <v>7.843137254901977</v>
      </c>
      <c r="AA70" s="337" t="s">
        <v>555</v>
      </c>
      <c r="AB70" s="336">
        <v>51.19</v>
      </c>
      <c r="AC70" s="336">
        <v>63.75</v>
      </c>
      <c r="AD70" s="290">
        <f t="shared" si="3"/>
        <v>18.24575112326627</v>
      </c>
      <c r="AE70" s="328">
        <f t="shared" si="4"/>
        <v>-5.050980392156861</v>
      </c>
    </row>
    <row r="71" spans="1:31" ht="12.75">
      <c r="A71" s="49" t="s">
        <v>1649</v>
      </c>
      <c r="B71" s="50" t="s">
        <v>1650</v>
      </c>
      <c r="C71" s="51" t="s">
        <v>420</v>
      </c>
      <c r="D71" s="228">
        <v>18</v>
      </c>
      <c r="E71" s="231">
        <v>132</v>
      </c>
      <c r="F71" s="92" t="s">
        <v>617</v>
      </c>
      <c r="G71" s="93" t="s">
        <v>617</v>
      </c>
      <c r="H71" s="363">
        <v>25.5</v>
      </c>
      <c r="I71" s="351">
        <f>(K71*4)/H71*100</f>
        <v>1.4901960784313726</v>
      </c>
      <c r="J71" s="197">
        <v>0.085</v>
      </c>
      <c r="K71" s="157">
        <v>0.095</v>
      </c>
      <c r="L71" s="120">
        <f aca="true" t="shared" si="7" ref="L71:L102">((K71/J71)-1)*100</f>
        <v>11.764705882352944</v>
      </c>
      <c r="M71" s="65">
        <v>40231</v>
      </c>
      <c r="N71" s="65">
        <v>40233</v>
      </c>
      <c r="O71" s="64">
        <v>40246</v>
      </c>
      <c r="P71" s="65" t="s">
        <v>1475</v>
      </c>
      <c r="Q71" s="56" t="s">
        <v>700</v>
      </c>
      <c r="R71" s="253">
        <f t="shared" si="1"/>
        <v>27.536231884057973</v>
      </c>
      <c r="S71" s="52">
        <f t="shared" si="2"/>
        <v>18.47826086956522</v>
      </c>
      <c r="T71" s="338">
        <v>1.38</v>
      </c>
      <c r="U71" s="343">
        <v>1.47</v>
      </c>
      <c r="V71" s="338">
        <v>2.61</v>
      </c>
      <c r="W71" s="338">
        <v>2.89</v>
      </c>
      <c r="X71" s="343">
        <v>1.45</v>
      </c>
      <c r="Y71" s="338">
        <v>1.6</v>
      </c>
      <c r="Z71" s="327">
        <f>(Y71/X71-1)*100</f>
        <v>10.344827586206895</v>
      </c>
      <c r="AA71" s="339" t="s">
        <v>556</v>
      </c>
      <c r="AB71" s="338">
        <v>21.01</v>
      </c>
      <c r="AC71" s="338">
        <v>26.5</v>
      </c>
      <c r="AD71" s="293">
        <f t="shared" si="3"/>
        <v>21.37077582103759</v>
      </c>
      <c r="AE71" s="330">
        <f t="shared" si="4"/>
        <v>-3.7735849056603774</v>
      </c>
    </row>
    <row r="72" spans="1:31" ht="12.75">
      <c r="A72" s="40" t="s">
        <v>1681</v>
      </c>
      <c r="B72" s="10" t="s">
        <v>1682</v>
      </c>
      <c r="C72" s="41" t="s">
        <v>464</v>
      </c>
      <c r="D72" s="227">
        <v>17</v>
      </c>
      <c r="E72" s="230">
        <v>150</v>
      </c>
      <c r="F72" s="81" t="s">
        <v>617</v>
      </c>
      <c r="G72" s="72" t="s">
        <v>617</v>
      </c>
      <c r="H72" s="359">
        <v>40.86</v>
      </c>
      <c r="I72" s="179">
        <f>(K72*4)/H72*100</f>
        <v>1.5663240332843857</v>
      </c>
      <c r="J72" s="198">
        <v>0.14</v>
      </c>
      <c r="K72" s="156">
        <v>0.16</v>
      </c>
      <c r="L72" s="158">
        <f t="shared" si="7"/>
        <v>14.28571428571428</v>
      </c>
      <c r="M72" s="46">
        <v>40361</v>
      </c>
      <c r="N72" s="46">
        <v>40365</v>
      </c>
      <c r="O72" s="45">
        <v>40373</v>
      </c>
      <c r="P72" s="46" t="s">
        <v>1465</v>
      </c>
      <c r="Q72" s="48" t="s">
        <v>756</v>
      </c>
      <c r="R72" s="288">
        <f aca="true" t="shared" si="8" ref="R72:R92">((K72*4)/T72)*100</f>
        <v>23.970037453183522</v>
      </c>
      <c r="S72" s="42">
        <f aca="true" t="shared" si="9" ref="S72:S87">H72/T72</f>
        <v>15.303370786516854</v>
      </c>
      <c r="T72" s="336">
        <v>2.67</v>
      </c>
      <c r="U72" s="342">
        <v>2.68</v>
      </c>
      <c r="V72" s="336">
        <v>1.43</v>
      </c>
      <c r="W72" s="336">
        <v>3.21</v>
      </c>
      <c r="X72" s="342">
        <v>2.83</v>
      </c>
      <c r="Y72" s="336">
        <v>3.16</v>
      </c>
      <c r="Z72" s="325">
        <f>(Y72/X72-1)*100</f>
        <v>11.660777385159005</v>
      </c>
      <c r="AA72" s="337" t="s">
        <v>557</v>
      </c>
      <c r="AB72" s="336">
        <v>33.01</v>
      </c>
      <c r="AC72" s="336">
        <v>44.64</v>
      </c>
      <c r="AD72" s="290">
        <f aca="true" t="shared" si="10" ref="AD72:AD87">((H72-AB72)/AB72)*100</f>
        <v>23.78067252347774</v>
      </c>
      <c r="AE72" s="328">
        <f aca="true" t="shared" si="11" ref="AE72:AE87">((H72-AC72)/AC72)*100</f>
        <v>-8.467741935483874</v>
      </c>
    </row>
    <row r="73" spans="1:31" ht="12.75">
      <c r="A73" s="40" t="s">
        <v>1530</v>
      </c>
      <c r="B73" s="10" t="s">
        <v>1531</v>
      </c>
      <c r="C73" s="41" t="s">
        <v>1179</v>
      </c>
      <c r="D73" s="227">
        <v>14</v>
      </c>
      <c r="E73" s="231">
        <v>185</v>
      </c>
      <c r="F73" s="81" t="s">
        <v>617</v>
      </c>
      <c r="G73" s="72" t="s">
        <v>617</v>
      </c>
      <c r="H73" s="360">
        <v>68.5</v>
      </c>
      <c r="I73" s="119">
        <f>(K73*4)/H73*100</f>
        <v>6.364963503649636</v>
      </c>
      <c r="J73" s="243">
        <v>1.07</v>
      </c>
      <c r="K73" s="156">
        <v>1.09</v>
      </c>
      <c r="L73" s="179">
        <f t="shared" si="7"/>
        <v>1.869158878504673</v>
      </c>
      <c r="M73" s="46">
        <v>40387</v>
      </c>
      <c r="N73" s="46">
        <v>40389</v>
      </c>
      <c r="O73" s="45">
        <v>40403</v>
      </c>
      <c r="P73" s="46" t="s">
        <v>1420</v>
      </c>
      <c r="Q73" s="48"/>
      <c r="R73" s="288">
        <f t="shared" si="8"/>
        <v>288.74172185430467</v>
      </c>
      <c r="S73" s="42">
        <f t="shared" si="9"/>
        <v>45.36423841059602</v>
      </c>
      <c r="T73" s="336">
        <v>1.51</v>
      </c>
      <c r="U73" s="342">
        <v>15.39</v>
      </c>
      <c r="V73" s="336">
        <v>2.76</v>
      </c>
      <c r="W73" s="336">
        <v>3.04</v>
      </c>
      <c r="X73" s="342">
        <v>1.6</v>
      </c>
      <c r="Y73" s="336">
        <v>1.81</v>
      </c>
      <c r="Z73" s="325">
        <f>(Y73/X73-1)*100</f>
        <v>13.124999999999986</v>
      </c>
      <c r="AA73" s="337" t="s">
        <v>558</v>
      </c>
      <c r="AB73" s="336">
        <v>53.02</v>
      </c>
      <c r="AC73" s="336">
        <v>69.9</v>
      </c>
      <c r="AD73" s="290">
        <f t="shared" si="10"/>
        <v>29.196529611467366</v>
      </c>
      <c r="AE73" s="328">
        <f t="shared" si="11"/>
        <v>-2.0028612303290494</v>
      </c>
    </row>
    <row r="74" spans="1:31" ht="12.75">
      <c r="A74" s="40" t="s">
        <v>1534</v>
      </c>
      <c r="B74" s="10" t="s">
        <v>1535</v>
      </c>
      <c r="C74" s="41" t="s">
        <v>425</v>
      </c>
      <c r="D74" s="227">
        <v>13</v>
      </c>
      <c r="E74" s="231">
        <v>188</v>
      </c>
      <c r="F74" s="59" t="s">
        <v>181</v>
      </c>
      <c r="G74" s="60" t="s">
        <v>181</v>
      </c>
      <c r="H74" s="360">
        <v>18.66</v>
      </c>
      <c r="I74" s="119">
        <f>(K74*4)/H74*100</f>
        <v>3.322615219721329</v>
      </c>
      <c r="J74" s="243">
        <v>0.14</v>
      </c>
      <c r="K74" s="156">
        <v>0.155</v>
      </c>
      <c r="L74" s="119">
        <f t="shared" si="7"/>
        <v>10.714285714285698</v>
      </c>
      <c r="M74" s="88">
        <v>39561</v>
      </c>
      <c r="N74" s="88">
        <v>39563</v>
      </c>
      <c r="O74" s="87">
        <v>39573</v>
      </c>
      <c r="P74" s="46" t="s">
        <v>1458</v>
      </c>
      <c r="Q74" s="48"/>
      <c r="R74" s="288">
        <f t="shared" si="8"/>
        <v>50.81967213114754</v>
      </c>
      <c r="S74" s="42">
        <f t="shared" si="9"/>
        <v>15.295081967213115</v>
      </c>
      <c r="T74" s="336">
        <v>1.22</v>
      </c>
      <c r="U74" s="342">
        <v>1.28</v>
      </c>
      <c r="V74" s="336">
        <v>3.45</v>
      </c>
      <c r="W74" s="336">
        <v>1.26</v>
      </c>
      <c r="X74" s="342">
        <v>1.43</v>
      </c>
      <c r="Y74" s="336">
        <v>1.86</v>
      </c>
      <c r="Z74" s="325">
        <f>(Y74/X74-1)*100</f>
        <v>30.069930069930084</v>
      </c>
      <c r="AA74" s="337" t="s">
        <v>559</v>
      </c>
      <c r="AB74" s="336">
        <v>16.35</v>
      </c>
      <c r="AC74" s="336">
        <v>22.24</v>
      </c>
      <c r="AD74" s="290">
        <f t="shared" si="10"/>
        <v>14.128440366972466</v>
      </c>
      <c r="AE74" s="328">
        <f t="shared" si="11"/>
        <v>-16.09712230215827</v>
      </c>
    </row>
    <row r="75" spans="1:31" ht="12.75">
      <c r="A75" s="40" t="s">
        <v>623</v>
      </c>
      <c r="B75" s="10" t="s">
        <v>631</v>
      </c>
      <c r="C75" s="41" t="s">
        <v>439</v>
      </c>
      <c r="D75" s="227">
        <v>15</v>
      </c>
      <c r="E75" s="231">
        <v>172</v>
      </c>
      <c r="F75" s="59" t="s">
        <v>181</v>
      </c>
      <c r="G75" s="60" t="s">
        <v>181</v>
      </c>
      <c r="H75" s="359">
        <v>57.82</v>
      </c>
      <c r="I75" s="179">
        <f>(K75*4)/H75*100</f>
        <v>1.937046004842615</v>
      </c>
      <c r="J75" s="198">
        <v>0.27</v>
      </c>
      <c r="K75" s="156">
        <v>0.28</v>
      </c>
      <c r="L75" s="119">
        <f t="shared" si="7"/>
        <v>3.703703703703698</v>
      </c>
      <c r="M75" s="46">
        <v>40176</v>
      </c>
      <c r="N75" s="46">
        <v>40178</v>
      </c>
      <c r="O75" s="45">
        <v>40193</v>
      </c>
      <c r="P75" s="46" t="s">
        <v>1429</v>
      </c>
      <c r="Q75" s="248"/>
      <c r="R75" s="288">
        <f t="shared" si="8"/>
        <v>51.14155251141553</v>
      </c>
      <c r="S75" s="42">
        <f t="shared" si="9"/>
        <v>26.401826484018265</v>
      </c>
      <c r="T75" s="336">
        <v>2.19</v>
      </c>
      <c r="U75" s="342">
        <v>0.74</v>
      </c>
      <c r="V75" s="336">
        <v>1.29</v>
      </c>
      <c r="W75" s="336">
        <v>2.27</v>
      </c>
      <c r="X75" s="342">
        <v>2.93</v>
      </c>
      <c r="Y75" s="336">
        <v>3.51</v>
      </c>
      <c r="Z75" s="325">
        <f>(Y75/X75-1)*100</f>
        <v>19.795221843003397</v>
      </c>
      <c r="AA75" s="337" t="s">
        <v>560</v>
      </c>
      <c r="AB75" s="336">
        <v>42.9</v>
      </c>
      <c r="AC75" s="336">
        <v>62.86</v>
      </c>
      <c r="AD75" s="290">
        <f t="shared" si="10"/>
        <v>34.778554778554785</v>
      </c>
      <c r="AE75" s="328">
        <f t="shared" si="11"/>
        <v>-8.017817371937639</v>
      </c>
    </row>
    <row r="76" spans="1:31" ht="12.75">
      <c r="A76" s="40" t="s">
        <v>1651</v>
      </c>
      <c r="B76" s="10" t="s">
        <v>1652</v>
      </c>
      <c r="C76" s="41" t="s">
        <v>1490</v>
      </c>
      <c r="D76" s="227">
        <v>18</v>
      </c>
      <c r="E76" s="232">
        <v>131</v>
      </c>
      <c r="F76" s="81" t="s">
        <v>617</v>
      </c>
      <c r="G76" s="72" t="s">
        <v>617</v>
      </c>
      <c r="H76" s="359">
        <v>30.73</v>
      </c>
      <c r="I76" s="119">
        <f>(K76*4)/H76*100</f>
        <v>2.9938171168239505</v>
      </c>
      <c r="J76" s="198">
        <v>0.22</v>
      </c>
      <c r="K76" s="156">
        <v>0.23</v>
      </c>
      <c r="L76" s="120">
        <f t="shared" si="7"/>
        <v>4.545454545454541</v>
      </c>
      <c r="M76" s="46">
        <v>40219</v>
      </c>
      <c r="N76" s="46">
        <v>40221</v>
      </c>
      <c r="O76" s="45">
        <v>40233</v>
      </c>
      <c r="P76" s="46" t="s">
        <v>1474</v>
      </c>
      <c r="Q76" s="48"/>
      <c r="R76" s="288">
        <f t="shared" si="8"/>
        <v>58.22784810126582</v>
      </c>
      <c r="S76" s="42">
        <f t="shared" si="9"/>
        <v>19.449367088607595</v>
      </c>
      <c r="T76" s="336">
        <v>1.58</v>
      </c>
      <c r="U76" s="342">
        <v>1.51</v>
      </c>
      <c r="V76" s="336">
        <v>5.95</v>
      </c>
      <c r="W76" s="336">
        <v>175.37</v>
      </c>
      <c r="X76" s="342">
        <v>2.44</v>
      </c>
      <c r="Y76" s="336">
        <v>2.69</v>
      </c>
      <c r="Z76" s="325">
        <f>(Y76/X76-1)*100</f>
        <v>10.245901639344268</v>
      </c>
      <c r="AA76" s="337" t="s">
        <v>561</v>
      </c>
      <c r="AB76" s="336">
        <v>25.56</v>
      </c>
      <c r="AC76" s="336">
        <v>33.06</v>
      </c>
      <c r="AD76" s="290">
        <f t="shared" si="10"/>
        <v>20.22691705790298</v>
      </c>
      <c r="AE76" s="328">
        <f t="shared" si="11"/>
        <v>-7.047791893526926</v>
      </c>
    </row>
    <row r="77" spans="1:31" ht="12.75">
      <c r="A77" s="30" t="s">
        <v>390</v>
      </c>
      <c r="B77" s="17" t="s">
        <v>391</v>
      </c>
      <c r="C77" s="31" t="s">
        <v>1179</v>
      </c>
      <c r="D77" s="226">
        <v>10</v>
      </c>
      <c r="E77" s="231">
        <v>227</v>
      </c>
      <c r="F77" s="112" t="s">
        <v>617</v>
      </c>
      <c r="G77" s="73" t="s">
        <v>617</v>
      </c>
      <c r="H77" s="362">
        <v>51.45</v>
      </c>
      <c r="I77" s="158">
        <f>(K77*4)/H77*100</f>
        <v>5.6948493683187555</v>
      </c>
      <c r="J77" s="244">
        <v>0.72</v>
      </c>
      <c r="K77" s="159">
        <v>0.7325</v>
      </c>
      <c r="L77" s="199">
        <f t="shared" si="7"/>
        <v>1.736111111111116</v>
      </c>
      <c r="M77" s="37">
        <v>40394</v>
      </c>
      <c r="N77" s="37">
        <v>40396</v>
      </c>
      <c r="O77" s="36">
        <v>40403</v>
      </c>
      <c r="P77" s="37" t="s">
        <v>1420</v>
      </c>
      <c r="Q77" s="39"/>
      <c r="R77" s="252">
        <f t="shared" si="8"/>
        <v>99.65986394557824</v>
      </c>
      <c r="S77" s="33">
        <f t="shared" si="9"/>
        <v>17.5</v>
      </c>
      <c r="T77" s="334">
        <v>2.94</v>
      </c>
      <c r="U77" s="341">
        <v>5.89</v>
      </c>
      <c r="V77" s="334">
        <v>4.28</v>
      </c>
      <c r="W77" s="334">
        <v>4.49</v>
      </c>
      <c r="X77" s="341">
        <v>2.76</v>
      </c>
      <c r="Y77" s="334">
        <v>2.94</v>
      </c>
      <c r="Z77" s="326">
        <f>(Y77/X77-1)*100</f>
        <v>6.521739130434789</v>
      </c>
      <c r="AA77" s="335" t="s">
        <v>562</v>
      </c>
      <c r="AB77" s="334">
        <v>36.55</v>
      </c>
      <c r="AC77" s="334">
        <v>51.3</v>
      </c>
      <c r="AD77" s="324">
        <f t="shared" si="10"/>
        <v>40.76607387140905</v>
      </c>
      <c r="AE77" s="329">
        <f t="shared" si="11"/>
        <v>0.29239766081872454</v>
      </c>
    </row>
    <row r="78" spans="1:31" ht="12.75">
      <c r="A78" s="40" t="s">
        <v>840</v>
      </c>
      <c r="B78" s="10" t="s">
        <v>841</v>
      </c>
      <c r="C78" s="152" t="s">
        <v>1491</v>
      </c>
      <c r="D78" s="227">
        <v>16</v>
      </c>
      <c r="E78" s="231">
        <v>155</v>
      </c>
      <c r="F78" s="81" t="s">
        <v>617</v>
      </c>
      <c r="G78" s="72" t="s">
        <v>617</v>
      </c>
      <c r="H78" s="359">
        <v>76.97</v>
      </c>
      <c r="I78" s="119">
        <f>(K78*4)/H78*100</f>
        <v>2.0787319734961676</v>
      </c>
      <c r="J78" s="198">
        <v>0.345</v>
      </c>
      <c r="K78" s="156">
        <v>0.4</v>
      </c>
      <c r="L78" s="119">
        <f t="shared" si="7"/>
        <v>15.942028985507273</v>
      </c>
      <c r="M78" s="88">
        <v>39687</v>
      </c>
      <c r="N78" s="88">
        <v>39685</v>
      </c>
      <c r="O78" s="87">
        <v>39721</v>
      </c>
      <c r="P78" s="46" t="s">
        <v>1415</v>
      </c>
      <c r="Q78" s="48"/>
      <c r="R78" s="288">
        <f t="shared" si="8"/>
        <v>88.8888888888889</v>
      </c>
      <c r="S78" s="42">
        <f t="shared" si="9"/>
        <v>42.76111111111111</v>
      </c>
      <c r="T78" s="336">
        <v>1.8</v>
      </c>
      <c r="U78" s="342">
        <v>3.33</v>
      </c>
      <c r="V78" s="336">
        <v>2.05</v>
      </c>
      <c r="W78" s="336">
        <v>2.55</v>
      </c>
      <c r="X78" s="342">
        <v>2.11</v>
      </c>
      <c r="Y78" s="336">
        <v>3.12</v>
      </c>
      <c r="Z78" s="325">
        <f>(Y78/X78-1)*100</f>
        <v>47.86729857819907</v>
      </c>
      <c r="AA78" s="337" t="s">
        <v>563</v>
      </c>
      <c r="AB78" s="336">
        <v>71.5</v>
      </c>
      <c r="AC78" s="336">
        <v>100.33</v>
      </c>
      <c r="AD78" s="290">
        <f t="shared" si="10"/>
        <v>7.650349650349648</v>
      </c>
      <c r="AE78" s="328">
        <f t="shared" si="11"/>
        <v>-23.28316555367288</v>
      </c>
    </row>
    <row r="79" spans="1:31" ht="12.75">
      <c r="A79" s="40" t="s">
        <v>1745</v>
      </c>
      <c r="B79" s="10" t="s">
        <v>1746</v>
      </c>
      <c r="C79" s="41" t="s">
        <v>438</v>
      </c>
      <c r="D79" s="227">
        <v>15</v>
      </c>
      <c r="E79" s="231">
        <v>170</v>
      </c>
      <c r="F79" s="81" t="s">
        <v>617</v>
      </c>
      <c r="G79" s="72" t="s">
        <v>617</v>
      </c>
      <c r="H79" s="359">
        <v>35.36</v>
      </c>
      <c r="I79" s="179">
        <f>(K79*4)/H79*100</f>
        <v>0.7918552036199097</v>
      </c>
      <c r="J79" s="198">
        <v>0.065</v>
      </c>
      <c r="K79" s="156">
        <v>0.07</v>
      </c>
      <c r="L79" s="119">
        <f t="shared" si="7"/>
        <v>7.692307692307709</v>
      </c>
      <c r="M79" s="151">
        <v>40115</v>
      </c>
      <c r="N79" s="151">
        <v>40119</v>
      </c>
      <c r="O79" s="150">
        <v>40133</v>
      </c>
      <c r="P79" s="46" t="s">
        <v>1467</v>
      </c>
      <c r="Q79" s="48"/>
      <c r="R79" s="288">
        <f t="shared" si="8"/>
        <v>12.962962962962962</v>
      </c>
      <c r="S79" s="42">
        <f t="shared" si="9"/>
        <v>16.37037037037037</v>
      </c>
      <c r="T79" s="336">
        <v>2.16</v>
      </c>
      <c r="U79" s="342">
        <v>1.09</v>
      </c>
      <c r="V79" s="336">
        <v>1.28</v>
      </c>
      <c r="W79" s="336">
        <v>2.39</v>
      </c>
      <c r="X79" s="342">
        <v>2.27</v>
      </c>
      <c r="Y79" s="336">
        <v>2.49</v>
      </c>
      <c r="Z79" s="325">
        <f>(Y79/X79-1)*100</f>
        <v>9.691629955947146</v>
      </c>
      <c r="AA79" s="337" t="s">
        <v>564</v>
      </c>
      <c r="AB79" s="336">
        <v>28.29</v>
      </c>
      <c r="AC79" s="336">
        <v>39.81</v>
      </c>
      <c r="AD79" s="290">
        <f t="shared" si="10"/>
        <v>24.99116295510781</v>
      </c>
      <c r="AE79" s="328">
        <f t="shared" si="11"/>
        <v>-11.178095955790008</v>
      </c>
    </row>
    <row r="80" spans="1:31" ht="12.75">
      <c r="A80" s="40" t="s">
        <v>698</v>
      </c>
      <c r="B80" s="10" t="s">
        <v>699</v>
      </c>
      <c r="C80" s="41" t="s">
        <v>467</v>
      </c>
      <c r="D80" s="227">
        <v>24</v>
      </c>
      <c r="E80" s="231">
        <v>102</v>
      </c>
      <c r="F80" s="59" t="s">
        <v>181</v>
      </c>
      <c r="G80" s="60" t="s">
        <v>181</v>
      </c>
      <c r="H80" s="302">
        <v>42.04</v>
      </c>
      <c r="I80" s="119">
        <f>(K80*4)/H80*100</f>
        <v>2.47383444338725</v>
      </c>
      <c r="J80" s="198">
        <v>0.24</v>
      </c>
      <c r="K80" s="156">
        <v>0.26</v>
      </c>
      <c r="L80" s="119">
        <f t="shared" si="7"/>
        <v>8.333333333333348</v>
      </c>
      <c r="M80" s="153">
        <v>40176</v>
      </c>
      <c r="N80" s="153">
        <v>40178</v>
      </c>
      <c r="O80" s="154">
        <v>40193</v>
      </c>
      <c r="P80" s="46" t="s">
        <v>1429</v>
      </c>
      <c r="Q80" s="48"/>
      <c r="R80" s="288">
        <f t="shared" si="8"/>
        <v>42.622950819672134</v>
      </c>
      <c r="S80" s="42">
        <f t="shared" si="9"/>
        <v>17.229508196721312</v>
      </c>
      <c r="T80" s="336">
        <v>2.44</v>
      </c>
      <c r="U80" s="342">
        <v>2.03</v>
      </c>
      <c r="V80" s="336">
        <v>1.67</v>
      </c>
      <c r="W80" s="336">
        <v>4.28</v>
      </c>
      <c r="X80" s="342">
        <v>2.53</v>
      </c>
      <c r="Y80" s="336">
        <v>2.75</v>
      </c>
      <c r="Z80" s="325">
        <f>(Y80/X80-1)*100</f>
        <v>8.69565217391306</v>
      </c>
      <c r="AA80" s="337" t="s">
        <v>565</v>
      </c>
      <c r="AB80" s="336">
        <v>32.94</v>
      </c>
      <c r="AC80" s="336">
        <v>41.8</v>
      </c>
      <c r="AD80" s="290">
        <f t="shared" si="10"/>
        <v>27.62598664238009</v>
      </c>
      <c r="AE80" s="328">
        <f t="shared" si="11"/>
        <v>0.5741626794258421</v>
      </c>
    </row>
    <row r="81" spans="1:31" ht="12.75">
      <c r="A81" s="49" t="s">
        <v>1653</v>
      </c>
      <c r="B81" s="50" t="s">
        <v>1654</v>
      </c>
      <c r="C81" s="51" t="s">
        <v>420</v>
      </c>
      <c r="D81" s="228">
        <v>18</v>
      </c>
      <c r="E81" s="231">
        <v>133</v>
      </c>
      <c r="F81" s="92" t="s">
        <v>617</v>
      </c>
      <c r="G81" s="93" t="s">
        <v>617</v>
      </c>
      <c r="H81" s="363">
        <v>23.96</v>
      </c>
      <c r="I81" s="120">
        <f>(K81*4)/H81*100</f>
        <v>3.7562604340567614</v>
      </c>
      <c r="J81" s="197">
        <v>0.22</v>
      </c>
      <c r="K81" s="157">
        <v>0.225</v>
      </c>
      <c r="L81" s="120">
        <f t="shared" si="7"/>
        <v>2.2727272727272707</v>
      </c>
      <c r="M81" s="65">
        <v>40282</v>
      </c>
      <c r="N81" s="65">
        <v>40284</v>
      </c>
      <c r="O81" s="64">
        <v>40298</v>
      </c>
      <c r="P81" s="65" t="s">
        <v>1422</v>
      </c>
      <c r="Q81" s="56"/>
      <c r="R81" s="253">
        <f t="shared" si="8"/>
        <v>66.66666666666666</v>
      </c>
      <c r="S81" s="52">
        <f t="shared" si="9"/>
        <v>17.748148148148147</v>
      </c>
      <c r="T81" s="338">
        <v>1.35</v>
      </c>
      <c r="U81" s="343">
        <v>1.69</v>
      </c>
      <c r="V81" s="338">
        <v>2.1</v>
      </c>
      <c r="W81" s="338">
        <v>2.06</v>
      </c>
      <c r="X81" s="343">
        <v>1.38</v>
      </c>
      <c r="Y81" s="338">
        <v>1.58</v>
      </c>
      <c r="Z81" s="327">
        <f>(Y81/X81-1)*100</f>
        <v>14.492753623188426</v>
      </c>
      <c r="AA81" s="339" t="s">
        <v>566</v>
      </c>
      <c r="AB81" s="338">
        <v>19.27</v>
      </c>
      <c r="AC81" s="338">
        <v>27.41</v>
      </c>
      <c r="AD81" s="293">
        <f t="shared" si="10"/>
        <v>24.338349766476394</v>
      </c>
      <c r="AE81" s="330">
        <f t="shared" si="11"/>
        <v>-12.586647209047792</v>
      </c>
    </row>
    <row r="82" spans="1:31" ht="12.75">
      <c r="A82" s="30" t="s">
        <v>1628</v>
      </c>
      <c r="B82" s="17" t="s">
        <v>1635</v>
      </c>
      <c r="C82" s="31" t="s">
        <v>446</v>
      </c>
      <c r="D82" s="226">
        <v>19</v>
      </c>
      <c r="E82" s="230">
        <v>123</v>
      </c>
      <c r="F82" s="57" t="s">
        <v>181</v>
      </c>
      <c r="G82" s="58" t="s">
        <v>181</v>
      </c>
      <c r="H82" s="322">
        <v>19.95</v>
      </c>
      <c r="I82" s="158">
        <f>(K82*4)/H82*100</f>
        <v>3.1578947368421053</v>
      </c>
      <c r="J82" s="196">
        <v>0.155</v>
      </c>
      <c r="K82" s="159">
        <v>0.1575</v>
      </c>
      <c r="L82" s="199">
        <f t="shared" si="7"/>
        <v>1.6129032258064502</v>
      </c>
      <c r="M82" s="37">
        <v>40155</v>
      </c>
      <c r="N82" s="37">
        <v>40157</v>
      </c>
      <c r="O82" s="36">
        <v>40179</v>
      </c>
      <c r="P82" s="37" t="s">
        <v>1416</v>
      </c>
      <c r="Q82" s="39"/>
      <c r="R82" s="288">
        <f t="shared" si="8"/>
        <v>46.3235294117647</v>
      </c>
      <c r="S82" s="42">
        <f t="shared" si="9"/>
        <v>14.669117647058822</v>
      </c>
      <c r="T82" s="336">
        <v>1.36</v>
      </c>
      <c r="U82" s="342">
        <v>2.11</v>
      </c>
      <c r="V82" s="336">
        <v>0.96</v>
      </c>
      <c r="W82" s="336">
        <v>1.42</v>
      </c>
      <c r="X82" s="342">
        <v>1.32</v>
      </c>
      <c r="Y82" s="336">
        <v>1.54</v>
      </c>
      <c r="Z82" s="325">
        <f>(Y82/X82-1)*100</f>
        <v>16.666666666666675</v>
      </c>
      <c r="AA82" s="337" t="s">
        <v>567</v>
      </c>
      <c r="AB82" s="336">
        <v>17.11</v>
      </c>
      <c r="AC82" s="336">
        <v>24.22</v>
      </c>
      <c r="AD82" s="290">
        <f t="shared" si="10"/>
        <v>16.598480420806546</v>
      </c>
      <c r="AE82" s="328">
        <f t="shared" si="11"/>
        <v>-17.63005780346821</v>
      </c>
    </row>
    <row r="83" spans="1:31" ht="12.75">
      <c r="A83" s="40" t="s">
        <v>714</v>
      </c>
      <c r="B83" s="10" t="s">
        <v>715</v>
      </c>
      <c r="C83" s="41" t="s">
        <v>421</v>
      </c>
      <c r="D83" s="227">
        <v>23</v>
      </c>
      <c r="E83" s="231">
        <v>108</v>
      </c>
      <c r="F83" s="81" t="s">
        <v>617</v>
      </c>
      <c r="G83" s="72" t="s">
        <v>617</v>
      </c>
      <c r="H83" s="359">
        <v>40.87</v>
      </c>
      <c r="I83" s="119">
        <f>(K83*4)/H83*100</f>
        <v>5.774406655248349</v>
      </c>
      <c r="J83" s="198">
        <v>0.58</v>
      </c>
      <c r="K83" s="156">
        <v>0.59</v>
      </c>
      <c r="L83" s="179">
        <f t="shared" si="7"/>
        <v>1.724137931034475</v>
      </c>
      <c r="M83" s="46">
        <v>40161</v>
      </c>
      <c r="N83" s="46">
        <v>40163</v>
      </c>
      <c r="O83" s="45">
        <v>40177</v>
      </c>
      <c r="P83" s="46" t="s">
        <v>1415</v>
      </c>
      <c r="Q83" s="48"/>
      <c r="R83" s="288">
        <f t="shared" si="8"/>
        <v>47.870182555780936</v>
      </c>
      <c r="S83" s="42">
        <f t="shared" si="9"/>
        <v>8.290060851926977</v>
      </c>
      <c r="T83" s="336">
        <v>4.93</v>
      </c>
      <c r="U83" s="342">
        <v>1.84</v>
      </c>
      <c r="V83" s="336">
        <v>0.77</v>
      </c>
      <c r="W83" s="336">
        <v>1.25</v>
      </c>
      <c r="X83" s="342">
        <v>3</v>
      </c>
      <c r="Y83" s="336">
        <v>3.06</v>
      </c>
      <c r="Z83" s="325">
        <f>(Y83/X83-1)*100</f>
        <v>2.0000000000000018</v>
      </c>
      <c r="AA83" s="337" t="s">
        <v>568</v>
      </c>
      <c r="AB83" s="336">
        <v>35.43</v>
      </c>
      <c r="AC83" s="336">
        <v>46.66</v>
      </c>
      <c r="AD83" s="290">
        <f t="shared" si="10"/>
        <v>15.354219587919834</v>
      </c>
      <c r="AE83" s="328">
        <f t="shared" si="11"/>
        <v>-12.408915559365623</v>
      </c>
    </row>
    <row r="84" spans="1:31" ht="12.75">
      <c r="A84" s="40" t="s">
        <v>1655</v>
      </c>
      <c r="B84" s="10" t="s">
        <v>1656</v>
      </c>
      <c r="C84" s="41" t="s">
        <v>464</v>
      </c>
      <c r="D84" s="227">
        <v>17</v>
      </c>
      <c r="E84" s="231">
        <v>144</v>
      </c>
      <c r="F84" s="81" t="s">
        <v>617</v>
      </c>
      <c r="G84" s="72" t="s">
        <v>617</v>
      </c>
      <c r="H84" s="359">
        <v>33.31</v>
      </c>
      <c r="I84" s="119">
        <f>(K84*4)/H84*100</f>
        <v>2.7619333533473434</v>
      </c>
      <c r="J84" s="198">
        <v>0.225</v>
      </c>
      <c r="K84" s="156">
        <v>0.23</v>
      </c>
      <c r="L84" s="119">
        <f t="shared" si="7"/>
        <v>2.2222222222222143</v>
      </c>
      <c r="M84" s="46">
        <v>40233</v>
      </c>
      <c r="N84" s="46">
        <v>40235</v>
      </c>
      <c r="O84" s="45">
        <v>40252</v>
      </c>
      <c r="P84" s="46" t="s">
        <v>1424</v>
      </c>
      <c r="Q84" s="48"/>
      <c r="R84" s="288">
        <f t="shared" si="8"/>
        <v>40.35087719298246</v>
      </c>
      <c r="S84" s="42">
        <f t="shared" si="9"/>
        <v>14.60964912280702</v>
      </c>
      <c r="T84" s="336">
        <v>2.28</v>
      </c>
      <c r="U84" s="342">
        <v>1.39</v>
      </c>
      <c r="V84" s="336">
        <v>1.09</v>
      </c>
      <c r="W84" s="336">
        <v>2.19</v>
      </c>
      <c r="X84" s="342">
        <v>2.58</v>
      </c>
      <c r="Y84" s="336">
        <v>2.59</v>
      </c>
      <c r="Z84" s="325">
        <f>(Y84/X84-1)*100</f>
        <v>0.3875968992248069</v>
      </c>
      <c r="AA84" s="337" t="s">
        <v>569</v>
      </c>
      <c r="AB84" s="336">
        <v>25.83</v>
      </c>
      <c r="AC84" s="336">
        <v>38.08</v>
      </c>
      <c r="AD84" s="290">
        <f t="shared" si="10"/>
        <v>28.95857530003873</v>
      </c>
      <c r="AE84" s="328">
        <f t="shared" si="11"/>
        <v>-12.52626050420167</v>
      </c>
    </row>
    <row r="85" spans="1:31" ht="12.75">
      <c r="A85" s="40" t="s">
        <v>1657</v>
      </c>
      <c r="B85" s="10" t="s">
        <v>1658</v>
      </c>
      <c r="C85" s="41" t="s">
        <v>430</v>
      </c>
      <c r="D85" s="227">
        <v>19</v>
      </c>
      <c r="E85" s="231">
        <v>125</v>
      </c>
      <c r="F85" s="59" t="s">
        <v>156</v>
      </c>
      <c r="G85" s="60" t="s">
        <v>156</v>
      </c>
      <c r="H85" s="302">
        <v>21.87</v>
      </c>
      <c r="I85" s="119">
        <f>(K85*4)/H85*100</f>
        <v>3.475080018289894</v>
      </c>
      <c r="J85" s="198">
        <v>0.17</v>
      </c>
      <c r="K85" s="156">
        <v>0.19</v>
      </c>
      <c r="L85" s="119">
        <f t="shared" si="7"/>
        <v>11.764705882352944</v>
      </c>
      <c r="M85" s="46">
        <v>40206</v>
      </c>
      <c r="N85" s="46">
        <v>40210</v>
      </c>
      <c r="O85" s="45">
        <v>40220</v>
      </c>
      <c r="P85" s="46" t="s">
        <v>1433</v>
      </c>
      <c r="Q85" s="48"/>
      <c r="R85" s="288">
        <f t="shared" si="8"/>
        <v>102.7027027027027</v>
      </c>
      <c r="S85" s="42">
        <f t="shared" si="9"/>
        <v>29.554054054054056</v>
      </c>
      <c r="T85" s="336">
        <v>0.74</v>
      </c>
      <c r="U85" s="342">
        <v>1.88</v>
      </c>
      <c r="V85" s="336">
        <v>5.88</v>
      </c>
      <c r="W85" s="336">
        <v>6.42</v>
      </c>
      <c r="X85" s="342">
        <v>0.7</v>
      </c>
      <c r="Y85" s="336">
        <v>0.83</v>
      </c>
      <c r="Z85" s="325">
        <f>(Y85/X85-1)*100</f>
        <v>18.571428571428573</v>
      </c>
      <c r="AA85" s="337" t="s">
        <v>570</v>
      </c>
      <c r="AB85" s="336">
        <v>16.03</v>
      </c>
      <c r="AC85" s="336">
        <v>25.82</v>
      </c>
      <c r="AD85" s="290">
        <f t="shared" si="10"/>
        <v>36.43169058016219</v>
      </c>
      <c r="AE85" s="328">
        <f t="shared" si="11"/>
        <v>-15.298218435321454</v>
      </c>
    </row>
    <row r="86" spans="1:31" ht="12.75">
      <c r="A86" s="172" t="s">
        <v>392</v>
      </c>
      <c r="B86" s="50" t="s">
        <v>393</v>
      </c>
      <c r="C86" s="51" t="s">
        <v>630</v>
      </c>
      <c r="D86" s="228">
        <v>10</v>
      </c>
      <c r="E86" s="232">
        <v>233</v>
      </c>
      <c r="F86" s="61" t="s">
        <v>156</v>
      </c>
      <c r="G86" s="63" t="s">
        <v>156</v>
      </c>
      <c r="H86" s="363">
        <v>47.93</v>
      </c>
      <c r="I86" s="120">
        <f>(K86*4)/H86*100</f>
        <v>2.33674108074275</v>
      </c>
      <c r="J86" s="197">
        <v>0.265</v>
      </c>
      <c r="K86" s="157">
        <v>0.28</v>
      </c>
      <c r="L86" s="120">
        <f t="shared" si="7"/>
        <v>5.660377358490565</v>
      </c>
      <c r="M86" s="65">
        <v>40457</v>
      </c>
      <c r="N86" s="65">
        <v>40459</v>
      </c>
      <c r="O86" s="64">
        <v>40480</v>
      </c>
      <c r="P86" s="65" t="s">
        <v>1472</v>
      </c>
      <c r="Q86" s="56"/>
      <c r="R86" s="288">
        <f t="shared" si="8"/>
        <v>60.54054054054055</v>
      </c>
      <c r="S86" s="42">
        <f t="shared" si="9"/>
        <v>25.908108108108106</v>
      </c>
      <c r="T86" s="336">
        <v>1.85</v>
      </c>
      <c r="U86" s="342">
        <v>1.54</v>
      </c>
      <c r="V86" s="336">
        <v>2.49</v>
      </c>
      <c r="W86" s="336">
        <v>2.45</v>
      </c>
      <c r="X86" s="342">
        <v>2.43</v>
      </c>
      <c r="Y86" s="336">
        <v>2.86</v>
      </c>
      <c r="Z86" s="325">
        <f>(Y86/X86-1)*100</f>
        <v>17.695473251028805</v>
      </c>
      <c r="AA86" s="337" t="s">
        <v>571</v>
      </c>
      <c r="AB86" s="336">
        <v>44.61</v>
      </c>
      <c r="AC86" s="336">
        <v>87.06</v>
      </c>
      <c r="AD86" s="290">
        <f t="shared" si="10"/>
        <v>7.442277516251962</v>
      </c>
      <c r="AE86" s="328">
        <f t="shared" si="11"/>
        <v>-44.94601424305077</v>
      </c>
    </row>
    <row r="87" spans="1:31" ht="12.75">
      <c r="A87" s="30" t="s">
        <v>1538</v>
      </c>
      <c r="B87" s="17" t="s">
        <v>1539</v>
      </c>
      <c r="C87" s="31" t="s">
        <v>447</v>
      </c>
      <c r="D87" s="226">
        <v>15</v>
      </c>
      <c r="E87" s="231">
        <v>179</v>
      </c>
      <c r="F87" s="112" t="s">
        <v>617</v>
      </c>
      <c r="G87" s="73" t="s">
        <v>617</v>
      </c>
      <c r="H87" s="357">
        <v>61.92</v>
      </c>
      <c r="I87" s="439">
        <f>(K87*4)/H87*100</f>
        <v>1.7764857881136953</v>
      </c>
      <c r="J87" s="244">
        <v>0.25</v>
      </c>
      <c r="K87" s="159">
        <v>0.275</v>
      </c>
      <c r="L87" s="158">
        <f t="shared" si="7"/>
        <v>10.000000000000009</v>
      </c>
      <c r="M87" s="183">
        <v>40402</v>
      </c>
      <c r="N87" s="37">
        <v>40406</v>
      </c>
      <c r="O87" s="36">
        <v>40422</v>
      </c>
      <c r="P87" s="37" t="s">
        <v>1423</v>
      </c>
      <c r="Q87" s="39"/>
      <c r="R87" s="252">
        <f t="shared" si="8"/>
        <v>22.821576763485478</v>
      </c>
      <c r="S87" s="33">
        <f t="shared" si="9"/>
        <v>12.846473029045642</v>
      </c>
      <c r="T87" s="334">
        <v>4.82</v>
      </c>
      <c r="U87" s="341">
        <v>1.14</v>
      </c>
      <c r="V87" s="334">
        <v>0.54</v>
      </c>
      <c r="W87" s="334">
        <v>1.53</v>
      </c>
      <c r="X87" s="341">
        <v>4.52</v>
      </c>
      <c r="Y87" s="334">
        <v>5.62</v>
      </c>
      <c r="Z87" s="326">
        <f>(Y87/X87-1)*100</f>
        <v>24.336283185840713</v>
      </c>
      <c r="AA87" s="335" t="s">
        <v>572</v>
      </c>
      <c r="AB87" s="334">
        <v>48.14</v>
      </c>
      <c r="AC87" s="334">
        <v>65.12</v>
      </c>
      <c r="AD87" s="324">
        <f t="shared" si="10"/>
        <v>28.624844204403825</v>
      </c>
      <c r="AE87" s="329">
        <f t="shared" si="11"/>
        <v>-4.914004914004918</v>
      </c>
    </row>
    <row r="88" spans="1:31" ht="12.75">
      <c r="A88" s="40" t="s">
        <v>1608</v>
      </c>
      <c r="B88" s="10" t="s">
        <v>1609</v>
      </c>
      <c r="C88" s="41" t="s">
        <v>425</v>
      </c>
      <c r="D88" s="227">
        <v>11</v>
      </c>
      <c r="E88" s="231">
        <v>217</v>
      </c>
      <c r="F88" s="81" t="s">
        <v>617</v>
      </c>
      <c r="G88" s="72" t="s">
        <v>617</v>
      </c>
      <c r="H88" s="364">
        <v>25.8</v>
      </c>
      <c r="I88" s="181">
        <f>(K88*2)/H88*100</f>
        <v>3.4108527131782944</v>
      </c>
      <c r="J88" s="243">
        <v>0.43</v>
      </c>
      <c r="K88" s="156">
        <v>0.44</v>
      </c>
      <c r="L88" s="119">
        <f t="shared" si="7"/>
        <v>2.3255813953488413</v>
      </c>
      <c r="M88" s="267">
        <v>40318</v>
      </c>
      <c r="N88" s="46">
        <v>40322</v>
      </c>
      <c r="O88" s="45">
        <v>40330</v>
      </c>
      <c r="P88" s="46" t="s">
        <v>1484</v>
      </c>
      <c r="Q88" s="160" t="s">
        <v>1498</v>
      </c>
      <c r="R88" s="288">
        <f t="shared" si="1"/>
        <v>79.63800904977376</v>
      </c>
      <c r="S88" s="42">
        <f t="shared" si="2"/>
        <v>11.674208144796381</v>
      </c>
      <c r="T88" s="336">
        <v>2.21</v>
      </c>
      <c r="U88" s="342" t="s">
        <v>277</v>
      </c>
      <c r="V88" s="336">
        <v>4.14</v>
      </c>
      <c r="W88" s="336">
        <v>1.39</v>
      </c>
      <c r="X88" s="342">
        <v>2.24</v>
      </c>
      <c r="Y88" s="336">
        <v>2.26</v>
      </c>
      <c r="Z88" s="325">
        <f>(Y88/X88-1)*100</f>
        <v>0.8928571428571175</v>
      </c>
      <c r="AA88" s="337" t="s">
        <v>573</v>
      </c>
      <c r="AB88" s="336">
        <v>21.27</v>
      </c>
      <c r="AC88" s="336">
        <v>29.48</v>
      </c>
      <c r="AD88" s="290">
        <f t="shared" si="3"/>
        <v>21.297602256699584</v>
      </c>
      <c r="AE88" s="328">
        <f t="shared" si="4"/>
        <v>-12.483039348710989</v>
      </c>
    </row>
    <row r="89" spans="1:31" ht="12.75">
      <c r="A89" s="40" t="s">
        <v>1626</v>
      </c>
      <c r="B89" s="10" t="s">
        <v>1633</v>
      </c>
      <c r="C89" s="41" t="s">
        <v>449</v>
      </c>
      <c r="D89" s="227">
        <v>20</v>
      </c>
      <c r="E89" s="231">
        <v>121</v>
      </c>
      <c r="F89" s="59" t="s">
        <v>181</v>
      </c>
      <c r="G89" s="60" t="s">
        <v>181</v>
      </c>
      <c r="H89" s="289">
        <v>25.11</v>
      </c>
      <c r="I89" s="181">
        <f aca="true" t="shared" si="12" ref="I89:I111">(K89*4)/H89*100</f>
        <v>6.05336519315014</v>
      </c>
      <c r="J89" s="198">
        <v>0.375</v>
      </c>
      <c r="K89" s="156">
        <v>0.38</v>
      </c>
      <c r="L89" s="179">
        <f t="shared" si="7"/>
        <v>1.333333333333342</v>
      </c>
      <c r="M89" s="45">
        <v>40387</v>
      </c>
      <c r="N89" s="46">
        <v>40389</v>
      </c>
      <c r="O89" s="45">
        <v>40405</v>
      </c>
      <c r="P89" s="46" t="s">
        <v>1435</v>
      </c>
      <c r="Q89" s="48"/>
      <c r="R89" s="288">
        <f>((K89*4)/T89)*100</f>
        <v>304</v>
      </c>
      <c r="S89" s="42">
        <f>H89/T89</f>
        <v>50.22</v>
      </c>
      <c r="T89" s="336">
        <v>0.5</v>
      </c>
      <c r="U89" s="342">
        <v>6.01</v>
      </c>
      <c r="V89" s="336">
        <v>7.84</v>
      </c>
      <c r="W89" s="336">
        <v>1.43</v>
      </c>
      <c r="X89" s="342">
        <v>1.4</v>
      </c>
      <c r="Y89" s="336">
        <v>1.54</v>
      </c>
      <c r="Z89" s="325">
        <f>(Y89/X89-1)*100</f>
        <v>10.000000000000009</v>
      </c>
      <c r="AA89" s="337" t="s">
        <v>1053</v>
      </c>
      <c r="AB89" s="336">
        <v>18.87</v>
      </c>
      <c r="AC89" s="336">
        <v>25.94</v>
      </c>
      <c r="AD89" s="290">
        <f>((H89-AB89)/AB89)*100</f>
        <v>33.06836248012718</v>
      </c>
      <c r="AE89" s="328">
        <f>((H89-AC89)/AC89)*100</f>
        <v>-3.199691595990755</v>
      </c>
    </row>
    <row r="90" spans="1:31" ht="12.75">
      <c r="A90" s="40" t="s">
        <v>991</v>
      </c>
      <c r="B90" s="10" t="s">
        <v>1078</v>
      </c>
      <c r="C90" s="41" t="s">
        <v>446</v>
      </c>
      <c r="D90" s="227">
        <v>15</v>
      </c>
      <c r="E90" s="231">
        <v>171</v>
      </c>
      <c r="F90" s="59" t="s">
        <v>181</v>
      </c>
      <c r="G90" s="60" t="s">
        <v>181</v>
      </c>
      <c r="H90" s="289">
        <v>39.22</v>
      </c>
      <c r="I90" s="181">
        <f t="shared" si="12"/>
        <v>3.4676185619581847</v>
      </c>
      <c r="J90" s="198">
        <v>0.31</v>
      </c>
      <c r="K90" s="156">
        <v>0.34</v>
      </c>
      <c r="L90" s="119">
        <f t="shared" si="7"/>
        <v>9.677419354838722</v>
      </c>
      <c r="M90" s="45">
        <v>40158</v>
      </c>
      <c r="N90" s="46">
        <v>40162</v>
      </c>
      <c r="O90" s="45">
        <v>40182</v>
      </c>
      <c r="P90" s="46" t="s">
        <v>1427</v>
      </c>
      <c r="Q90" s="48"/>
      <c r="R90" s="288">
        <f>((K90*4)/T90)*100</f>
        <v>58.62068965517242</v>
      </c>
      <c r="S90" s="42">
        <f>H90/T90</f>
        <v>16.905172413793103</v>
      </c>
      <c r="T90" s="336">
        <v>2.32</v>
      </c>
      <c r="U90" s="342">
        <v>4.52</v>
      </c>
      <c r="V90" s="336">
        <v>0.67</v>
      </c>
      <c r="W90" s="336">
        <v>2.18</v>
      </c>
      <c r="X90" s="342">
        <v>2.51</v>
      </c>
      <c r="Y90" s="336">
        <v>2.67</v>
      </c>
      <c r="Z90" s="325">
        <f>(Y90/X90-1)*100</f>
        <v>6.374501992031889</v>
      </c>
      <c r="AA90" s="337" t="s">
        <v>574</v>
      </c>
      <c r="AB90" s="336">
        <v>33.49</v>
      </c>
      <c r="AC90" s="336">
        <v>39.24</v>
      </c>
      <c r="AD90" s="290">
        <f>((H90-AB90)/AB90)*100</f>
        <v>17.109584950731552</v>
      </c>
      <c r="AE90" s="328">
        <f>((H90-AC90)/AC90)*100</f>
        <v>-0.050968399592260766</v>
      </c>
    </row>
    <row r="91" spans="1:31" ht="12.75">
      <c r="A91" s="49" t="s">
        <v>744</v>
      </c>
      <c r="B91" s="50" t="s">
        <v>745</v>
      </c>
      <c r="C91" s="51" t="s">
        <v>463</v>
      </c>
      <c r="D91" s="228">
        <v>16</v>
      </c>
      <c r="E91" s="231">
        <v>162</v>
      </c>
      <c r="F91" s="61" t="s">
        <v>181</v>
      </c>
      <c r="G91" s="63" t="s">
        <v>181</v>
      </c>
      <c r="H91" s="292">
        <v>54.39</v>
      </c>
      <c r="I91" s="182">
        <f t="shared" si="12"/>
        <v>3.677146534289391</v>
      </c>
      <c r="J91" s="197">
        <v>0.4725</v>
      </c>
      <c r="K91" s="157">
        <v>0.5</v>
      </c>
      <c r="L91" s="120">
        <f t="shared" si="7"/>
        <v>5.820105820105836</v>
      </c>
      <c r="M91" s="64">
        <v>40233</v>
      </c>
      <c r="N91" s="65">
        <v>40235</v>
      </c>
      <c r="O91" s="64">
        <v>40252</v>
      </c>
      <c r="P91" s="65" t="s">
        <v>1424</v>
      </c>
      <c r="Q91" s="56"/>
      <c r="R91" s="253">
        <f>((K91*4)/T91)*100</f>
        <v>44.150110375275936</v>
      </c>
      <c r="S91" s="52">
        <f>H91/T91</f>
        <v>12.006622516556291</v>
      </c>
      <c r="T91" s="338">
        <v>4.53</v>
      </c>
      <c r="U91" s="343">
        <v>1.83</v>
      </c>
      <c r="V91" s="338">
        <v>1.48</v>
      </c>
      <c r="W91" s="338">
        <v>1.68</v>
      </c>
      <c r="X91" s="343">
        <v>4.39</v>
      </c>
      <c r="Y91" s="338">
        <v>4.54</v>
      </c>
      <c r="Z91" s="327">
        <f>(Y91/X91-1)*100</f>
        <v>3.4168564920273425</v>
      </c>
      <c r="AA91" s="339" t="s">
        <v>575</v>
      </c>
      <c r="AB91" s="338">
        <v>45.29</v>
      </c>
      <c r="AC91" s="338">
        <v>56.57</v>
      </c>
      <c r="AD91" s="293">
        <f>((H91-AB91)/AB91)*100</f>
        <v>20.092735703245754</v>
      </c>
      <c r="AE91" s="330">
        <f>((H91-AC91)/AC91)*100</f>
        <v>-3.853632667491603</v>
      </c>
    </row>
    <row r="92" spans="1:31" ht="12.75">
      <c r="A92" s="40" t="s">
        <v>1596</v>
      </c>
      <c r="B92" s="10" t="s">
        <v>1597</v>
      </c>
      <c r="C92" s="41" t="s">
        <v>463</v>
      </c>
      <c r="D92" s="227">
        <v>12</v>
      </c>
      <c r="E92" s="230">
        <v>207</v>
      </c>
      <c r="F92" s="59" t="s">
        <v>181</v>
      </c>
      <c r="G92" s="60" t="s">
        <v>156</v>
      </c>
      <c r="H92" s="364">
        <v>29.57</v>
      </c>
      <c r="I92" s="181">
        <f t="shared" si="12"/>
        <v>3.4663510314507944</v>
      </c>
      <c r="J92" s="243">
        <v>0.2375</v>
      </c>
      <c r="K92" s="156">
        <v>0.25625</v>
      </c>
      <c r="L92" s="119">
        <f t="shared" si="7"/>
        <v>7.8947368421052655</v>
      </c>
      <c r="M92" s="45">
        <v>40234</v>
      </c>
      <c r="N92" s="46">
        <v>40238</v>
      </c>
      <c r="O92" s="45">
        <v>40268</v>
      </c>
      <c r="P92" s="46" t="s">
        <v>1426</v>
      </c>
      <c r="Q92" s="48"/>
      <c r="R92" s="288">
        <f>((K92*4)/T92)*100</f>
        <v>58.90804597701149</v>
      </c>
      <c r="S92" s="42">
        <f>H92/T92</f>
        <v>16.99425287356322</v>
      </c>
      <c r="T92" s="336">
        <v>1.74</v>
      </c>
      <c r="U92" s="342">
        <v>1.94</v>
      </c>
      <c r="V92" s="336">
        <v>1.04</v>
      </c>
      <c r="W92" s="336">
        <v>1.44</v>
      </c>
      <c r="X92" s="342">
        <v>1.99</v>
      </c>
      <c r="Y92" s="336">
        <v>2.22</v>
      </c>
      <c r="Z92" s="325">
        <f>(Y92/X92-1)*100</f>
        <v>11.557788944723635</v>
      </c>
      <c r="AA92" s="337" t="s">
        <v>576</v>
      </c>
      <c r="AB92" s="336">
        <v>22.2</v>
      </c>
      <c r="AC92" s="336">
        <v>30.15</v>
      </c>
      <c r="AD92" s="290">
        <f>((H92-AB92)/AB92)*100</f>
        <v>33.198198198198206</v>
      </c>
      <c r="AE92" s="328">
        <f>((H92-AC92)/AC92)*100</f>
        <v>-1.9237147595356496</v>
      </c>
    </row>
    <row r="93" spans="1:31" ht="12.75">
      <c r="A93" s="40" t="s">
        <v>852</v>
      </c>
      <c r="B93" s="10" t="s">
        <v>853</v>
      </c>
      <c r="C93" s="41" t="s">
        <v>425</v>
      </c>
      <c r="D93" s="227">
        <v>12</v>
      </c>
      <c r="E93" s="231">
        <v>205</v>
      </c>
      <c r="F93" s="59" t="s">
        <v>181</v>
      </c>
      <c r="G93" s="60" t="s">
        <v>181</v>
      </c>
      <c r="H93" s="364">
        <v>28</v>
      </c>
      <c r="I93" s="181">
        <f t="shared" si="12"/>
        <v>4</v>
      </c>
      <c r="J93" s="243">
        <v>0.27</v>
      </c>
      <c r="K93" s="156">
        <v>0.28</v>
      </c>
      <c r="L93" s="119">
        <f t="shared" si="7"/>
        <v>3.703703703703698</v>
      </c>
      <c r="M93" s="45">
        <v>40191</v>
      </c>
      <c r="N93" s="46">
        <v>40189</v>
      </c>
      <c r="O93" s="45">
        <v>40210</v>
      </c>
      <c r="P93" s="46" t="s">
        <v>1431</v>
      </c>
      <c r="Q93" s="48"/>
      <c r="R93" s="288">
        <f t="shared" si="1"/>
        <v>43.07692307692308</v>
      </c>
      <c r="S93" s="42">
        <f>H93/T93</f>
        <v>10.769230769230768</v>
      </c>
      <c r="T93" s="336">
        <v>2.6</v>
      </c>
      <c r="U93" s="342" t="s">
        <v>617</v>
      </c>
      <c r="V93" s="336">
        <v>3.39</v>
      </c>
      <c r="W93" s="336">
        <v>1.16</v>
      </c>
      <c r="X93" s="342" t="s">
        <v>617</v>
      </c>
      <c r="Y93" s="336" t="s">
        <v>617</v>
      </c>
      <c r="Z93" s="325" t="s">
        <v>185</v>
      </c>
      <c r="AA93" s="337" t="s">
        <v>577</v>
      </c>
      <c r="AB93" s="336">
        <v>23.94</v>
      </c>
      <c r="AC93" s="336">
        <v>31.1</v>
      </c>
      <c r="AD93" s="290">
        <f>((H93-AB93)/AB93)*100</f>
        <v>16.959064327485372</v>
      </c>
      <c r="AE93" s="328">
        <f>((H93-AC93)/AC93)*100</f>
        <v>-9.967845659163991</v>
      </c>
    </row>
    <row r="94" spans="1:31" ht="12.75">
      <c r="A94" s="40" t="s">
        <v>1564</v>
      </c>
      <c r="B94" s="10" t="s">
        <v>1565</v>
      </c>
      <c r="C94" s="41" t="s">
        <v>463</v>
      </c>
      <c r="D94" s="227">
        <v>12</v>
      </c>
      <c r="E94" s="231">
        <v>206</v>
      </c>
      <c r="F94" s="59" t="s">
        <v>181</v>
      </c>
      <c r="G94" s="60" t="s">
        <v>156</v>
      </c>
      <c r="H94" s="364">
        <v>39.35</v>
      </c>
      <c r="I94" s="181">
        <f t="shared" si="12"/>
        <v>4.066073697585769</v>
      </c>
      <c r="J94" s="243">
        <v>0.375</v>
      </c>
      <c r="K94" s="156">
        <v>0.4</v>
      </c>
      <c r="L94" s="119">
        <f t="shared" si="7"/>
        <v>6.666666666666665</v>
      </c>
      <c r="M94" s="45">
        <v>40184</v>
      </c>
      <c r="N94" s="46">
        <v>40186</v>
      </c>
      <c r="O94" s="45">
        <v>40210</v>
      </c>
      <c r="P94" s="46" t="s">
        <v>1431</v>
      </c>
      <c r="Q94" s="48"/>
      <c r="R94" s="288">
        <f aca="true" t="shared" si="13" ref="R90:R106">((K94*4)/T94)*100</f>
        <v>46.647230320699705</v>
      </c>
      <c r="S94" s="42">
        <f>H94/T94</f>
        <v>11.472303206997085</v>
      </c>
      <c r="T94" s="336">
        <v>3.43</v>
      </c>
      <c r="U94" s="342">
        <v>2.72</v>
      </c>
      <c r="V94" s="336">
        <v>1.42</v>
      </c>
      <c r="W94" s="336">
        <v>2.16</v>
      </c>
      <c r="X94" s="342">
        <v>2.52</v>
      </c>
      <c r="Y94" s="336">
        <v>2.65</v>
      </c>
      <c r="Z94" s="325">
        <f>(Y94/X94-1)*100</f>
        <v>5.158730158730163</v>
      </c>
      <c r="AA94" s="337" t="s">
        <v>1013</v>
      </c>
      <c r="AB94" s="336">
        <v>30.76</v>
      </c>
      <c r="AC94" s="336">
        <v>39.76</v>
      </c>
      <c r="AD94" s="290">
        <f>((H94-AB94)/AB94)*100</f>
        <v>27.925877763328998</v>
      </c>
      <c r="AE94" s="328">
        <f>((H94-AC94)/AC94)*100</f>
        <v>-1.03118712273641</v>
      </c>
    </row>
    <row r="95" spans="1:31" ht="12.75">
      <c r="A95" s="40" t="s">
        <v>1371</v>
      </c>
      <c r="B95" s="10" t="s">
        <v>1372</v>
      </c>
      <c r="C95" s="41" t="s">
        <v>425</v>
      </c>
      <c r="D95" s="227">
        <v>15</v>
      </c>
      <c r="E95" s="231">
        <v>173</v>
      </c>
      <c r="F95" s="59" t="s">
        <v>181</v>
      </c>
      <c r="G95" s="60" t="s">
        <v>181</v>
      </c>
      <c r="H95" s="289">
        <v>19.4</v>
      </c>
      <c r="I95" s="181">
        <f t="shared" si="12"/>
        <v>4.329896907216495</v>
      </c>
      <c r="J95" s="198">
        <v>0.2</v>
      </c>
      <c r="K95" s="156">
        <v>0.21</v>
      </c>
      <c r="L95" s="119">
        <f t="shared" si="7"/>
        <v>4.999999999999982</v>
      </c>
      <c r="M95" s="45">
        <v>40206</v>
      </c>
      <c r="N95" s="46">
        <v>40210</v>
      </c>
      <c r="O95" s="45">
        <v>40219</v>
      </c>
      <c r="P95" s="46" t="s">
        <v>1445</v>
      </c>
      <c r="Q95" s="48"/>
      <c r="R95" s="288">
        <f t="shared" si="13"/>
        <v>50.909090909090914</v>
      </c>
      <c r="S95" s="42">
        <f>H95/T95</f>
        <v>11.757575757575758</v>
      </c>
      <c r="T95" s="336">
        <v>1.65</v>
      </c>
      <c r="U95" s="342" t="s">
        <v>617</v>
      </c>
      <c r="V95" s="336">
        <v>2.18</v>
      </c>
      <c r="W95" s="336">
        <v>1.13</v>
      </c>
      <c r="X95" s="342" t="s">
        <v>617</v>
      </c>
      <c r="Y95" s="336" t="s">
        <v>617</v>
      </c>
      <c r="Z95" s="325" t="s">
        <v>185</v>
      </c>
      <c r="AA95" s="337" t="s">
        <v>578</v>
      </c>
      <c r="AB95" s="336">
        <v>16.38</v>
      </c>
      <c r="AC95" s="336">
        <v>28.5</v>
      </c>
      <c r="AD95" s="290">
        <f>((H95-AB95)/AB95)*100</f>
        <v>18.437118437118436</v>
      </c>
      <c r="AE95" s="328">
        <f>((H95-AC95)/AC95)*100</f>
        <v>-31.929824561403514</v>
      </c>
    </row>
    <row r="96" spans="1:31" ht="12.75">
      <c r="A96" s="40" t="s">
        <v>1570</v>
      </c>
      <c r="B96" s="10" t="s">
        <v>1571</v>
      </c>
      <c r="C96" s="41" t="s">
        <v>58</v>
      </c>
      <c r="D96" s="227">
        <v>13</v>
      </c>
      <c r="E96" s="232">
        <v>194</v>
      </c>
      <c r="F96" s="59" t="s">
        <v>181</v>
      </c>
      <c r="G96" s="60" t="s">
        <v>181</v>
      </c>
      <c r="H96" s="364">
        <v>28.46</v>
      </c>
      <c r="I96" s="181">
        <f t="shared" si="12"/>
        <v>2.4877020379479973</v>
      </c>
      <c r="J96" s="243">
        <v>0.15333333333333335</v>
      </c>
      <c r="K96" s="270">
        <v>0.177</v>
      </c>
      <c r="L96" s="119">
        <f t="shared" si="7"/>
        <v>15.434782608695642</v>
      </c>
      <c r="M96" s="45">
        <v>40248</v>
      </c>
      <c r="N96" s="46">
        <v>40252</v>
      </c>
      <c r="O96" s="45">
        <v>40268</v>
      </c>
      <c r="P96" s="46" t="s">
        <v>1426</v>
      </c>
      <c r="Q96" s="48"/>
      <c r="R96" s="288">
        <f t="shared" si="13"/>
        <v>35.93908629441624</v>
      </c>
      <c r="S96" s="42">
        <f>H96/T96</f>
        <v>14.446700507614214</v>
      </c>
      <c r="T96" s="336">
        <v>1.97</v>
      </c>
      <c r="U96" s="342">
        <v>1.5</v>
      </c>
      <c r="V96" s="336">
        <v>0.22</v>
      </c>
      <c r="W96" s="336">
        <v>2.21</v>
      </c>
      <c r="X96" s="342">
        <v>1.93</v>
      </c>
      <c r="Y96" s="336">
        <v>2.11</v>
      </c>
      <c r="Z96" s="325">
        <f>(Y96/X96-1)*100</f>
        <v>9.32642487046631</v>
      </c>
      <c r="AA96" s="337" t="s">
        <v>579</v>
      </c>
      <c r="AB96" s="336">
        <v>25.52</v>
      </c>
      <c r="AC96" s="336">
        <v>32.8</v>
      </c>
      <c r="AD96" s="290">
        <f>((H96-AB96)/AB96)*100</f>
        <v>11.520376175548593</v>
      </c>
      <c r="AE96" s="328">
        <f>((H96-AC96)/AC96)*100</f>
        <v>-13.23170731707316</v>
      </c>
    </row>
    <row r="97" spans="1:31" ht="12.75">
      <c r="A97" s="30" t="s">
        <v>707</v>
      </c>
      <c r="B97" s="17" t="s">
        <v>708</v>
      </c>
      <c r="C97" s="31" t="s">
        <v>421</v>
      </c>
      <c r="D97" s="226">
        <v>17</v>
      </c>
      <c r="E97" s="231">
        <v>142</v>
      </c>
      <c r="F97" s="112" t="s">
        <v>617</v>
      </c>
      <c r="G97" s="73" t="s">
        <v>617</v>
      </c>
      <c r="H97" s="321">
        <v>80.18</v>
      </c>
      <c r="I97" s="180">
        <f t="shared" si="12"/>
        <v>2.494387627837366</v>
      </c>
      <c r="J97" s="196">
        <v>0.47</v>
      </c>
      <c r="K97" s="159">
        <v>0.5</v>
      </c>
      <c r="L97" s="158">
        <f t="shared" si="7"/>
        <v>6.382978723404253</v>
      </c>
      <c r="M97" s="36">
        <v>40226</v>
      </c>
      <c r="N97" s="37">
        <v>40228</v>
      </c>
      <c r="O97" s="36">
        <v>40238</v>
      </c>
      <c r="P97" s="37" t="s">
        <v>1423</v>
      </c>
      <c r="Q97" s="39" t="s">
        <v>709</v>
      </c>
      <c r="R97" s="252">
        <f t="shared" si="13"/>
        <v>13.089005235602095</v>
      </c>
      <c r="S97" s="33">
        <f>H97/T97</f>
        <v>5.24738219895288</v>
      </c>
      <c r="T97" s="334">
        <v>15.28</v>
      </c>
      <c r="U97" s="341">
        <v>1.25</v>
      </c>
      <c r="V97" s="334">
        <v>1.02</v>
      </c>
      <c r="W97" s="334">
        <v>0.85</v>
      </c>
      <c r="X97" s="341">
        <v>6.36</v>
      </c>
      <c r="Y97" s="334">
        <v>9.64</v>
      </c>
      <c r="Z97" s="326">
        <f>(Y97/X97-1)*100</f>
        <v>51.572327044025165</v>
      </c>
      <c r="AA97" s="335" t="s">
        <v>580</v>
      </c>
      <c r="AB97" s="334">
        <v>69.13</v>
      </c>
      <c r="AC97" s="334">
        <v>81.8</v>
      </c>
      <c r="AD97" s="324">
        <f>((H97-AB97)/AB97)*100</f>
        <v>15.984377260234359</v>
      </c>
      <c r="AE97" s="329">
        <f>((H97-AC97)/AC97)*100</f>
        <v>-1.9804400977994994</v>
      </c>
    </row>
    <row r="98" spans="1:31" ht="12.75">
      <c r="A98" s="40" t="s">
        <v>1627</v>
      </c>
      <c r="B98" s="10" t="s">
        <v>1634</v>
      </c>
      <c r="C98" s="41" t="s">
        <v>444</v>
      </c>
      <c r="D98" s="227">
        <v>20</v>
      </c>
      <c r="E98" s="231">
        <v>118</v>
      </c>
      <c r="F98" s="59" t="s">
        <v>181</v>
      </c>
      <c r="G98" s="60" t="s">
        <v>181</v>
      </c>
      <c r="H98" s="289">
        <v>27.49</v>
      </c>
      <c r="I98" s="181">
        <f t="shared" si="12"/>
        <v>4.510731174972717</v>
      </c>
      <c r="J98" s="198">
        <v>0.3</v>
      </c>
      <c r="K98" s="156">
        <v>0.31</v>
      </c>
      <c r="L98" s="119">
        <f t="shared" si="7"/>
        <v>3.3333333333333437</v>
      </c>
      <c r="M98" s="87">
        <v>39659</v>
      </c>
      <c r="N98" s="88">
        <v>39661</v>
      </c>
      <c r="O98" s="87">
        <v>39675</v>
      </c>
      <c r="P98" s="46" t="s">
        <v>1435</v>
      </c>
      <c r="Q98" s="48"/>
      <c r="R98" s="288">
        <f t="shared" si="13"/>
        <v>93.93939393939394</v>
      </c>
      <c r="S98" s="42">
        <f>H98/T98</f>
        <v>20.825757575757574</v>
      </c>
      <c r="T98" s="336">
        <v>1.32</v>
      </c>
      <c r="U98" s="342">
        <v>1.67</v>
      </c>
      <c r="V98" s="336">
        <v>4.92</v>
      </c>
      <c r="W98" s="336">
        <v>7.03</v>
      </c>
      <c r="X98" s="342">
        <v>1.36</v>
      </c>
      <c r="Y98" s="336">
        <v>1.48</v>
      </c>
      <c r="Z98" s="325">
        <f>(Y98/X98-1)*100</f>
        <v>8.823529411764696</v>
      </c>
      <c r="AA98" s="337" t="s">
        <v>581</v>
      </c>
      <c r="AB98" s="336">
        <v>24.65</v>
      </c>
      <c r="AC98" s="336">
        <v>32.88</v>
      </c>
      <c r="AD98" s="290">
        <f>((H98-AB98)/AB98)*100</f>
        <v>11.52129817444219</v>
      </c>
      <c r="AE98" s="328">
        <f>((H98-AC98)/AC98)*100</f>
        <v>-16.392944038929453</v>
      </c>
    </row>
    <row r="99" spans="1:31" ht="12.75">
      <c r="A99" s="40" t="s">
        <v>1723</v>
      </c>
      <c r="B99" s="10" t="s">
        <v>1722</v>
      </c>
      <c r="C99" s="41" t="s">
        <v>425</v>
      </c>
      <c r="D99" s="227">
        <v>17</v>
      </c>
      <c r="E99" s="231">
        <v>147</v>
      </c>
      <c r="F99" s="59" t="s">
        <v>181</v>
      </c>
      <c r="G99" s="60" t="s">
        <v>156</v>
      </c>
      <c r="H99" s="289">
        <v>13.09</v>
      </c>
      <c r="I99" s="181">
        <f t="shared" si="12"/>
        <v>4.736440030557677</v>
      </c>
      <c r="J99" s="198">
        <v>0.145</v>
      </c>
      <c r="K99" s="156">
        <v>0.155</v>
      </c>
      <c r="L99" s="119">
        <f t="shared" si="7"/>
        <v>6.896551724137945</v>
      </c>
      <c r="M99" s="45">
        <v>40297</v>
      </c>
      <c r="N99" s="46">
        <v>40299</v>
      </c>
      <c r="O99" s="45">
        <v>40313</v>
      </c>
      <c r="P99" s="46" t="s">
        <v>1435</v>
      </c>
      <c r="Q99" s="48"/>
      <c r="R99" s="288">
        <f t="shared" si="13"/>
        <v>269.5652173913044</v>
      </c>
      <c r="S99" s="42">
        <f>H99/T99</f>
        <v>56.91304347826087</v>
      </c>
      <c r="T99" s="336">
        <v>0.23</v>
      </c>
      <c r="U99" s="342">
        <v>4.48</v>
      </c>
      <c r="V99" s="336">
        <v>5.6</v>
      </c>
      <c r="W99" s="336">
        <v>0.86</v>
      </c>
      <c r="X99" s="342">
        <v>0.38</v>
      </c>
      <c r="Y99" s="336">
        <v>0.58</v>
      </c>
      <c r="Z99" s="325">
        <f>(Y99/X99-1)*100</f>
        <v>52.63157894736841</v>
      </c>
      <c r="AA99" s="337" t="s">
        <v>582</v>
      </c>
      <c r="AB99" s="336">
        <v>12.56</v>
      </c>
      <c r="AC99" s="336">
        <v>17.16</v>
      </c>
      <c r="AD99" s="290">
        <f>((H99-AB99)/AB99)*100</f>
        <v>4.219745222929931</v>
      </c>
      <c r="AE99" s="328">
        <f>((H99-AC99)/AC99)*100</f>
        <v>-23.71794871794872</v>
      </c>
    </row>
    <row r="100" spans="1:31" ht="12.75">
      <c r="A100" s="40" t="s">
        <v>1600</v>
      </c>
      <c r="B100" s="10" t="s">
        <v>1601</v>
      </c>
      <c r="C100" s="41" t="s">
        <v>1179</v>
      </c>
      <c r="D100" s="227">
        <v>10</v>
      </c>
      <c r="E100" s="231">
        <v>228</v>
      </c>
      <c r="F100" s="81" t="s">
        <v>617</v>
      </c>
      <c r="G100" s="72" t="s">
        <v>617</v>
      </c>
      <c r="H100" s="364">
        <v>62.91</v>
      </c>
      <c r="I100" s="181">
        <f t="shared" si="12"/>
        <v>5.992687966936894</v>
      </c>
      <c r="J100" s="243">
        <v>0.935</v>
      </c>
      <c r="K100" s="156">
        <v>0.9425</v>
      </c>
      <c r="L100" s="179">
        <f t="shared" si="7"/>
        <v>0.8021390374331583</v>
      </c>
      <c r="M100" s="45">
        <v>40389</v>
      </c>
      <c r="N100" s="46">
        <v>40393</v>
      </c>
      <c r="O100" s="45">
        <v>40403</v>
      </c>
      <c r="P100" s="46" t="s">
        <v>1420</v>
      </c>
      <c r="Q100" s="48"/>
      <c r="R100" s="288">
        <f t="shared" si="13"/>
        <v>144.44444444444443</v>
      </c>
      <c r="S100" s="42">
        <f>H100/T100</f>
        <v>24.103448275862068</v>
      </c>
      <c r="T100" s="336">
        <v>2.61</v>
      </c>
      <c r="U100" s="342">
        <v>4.62</v>
      </c>
      <c r="V100" s="336">
        <v>0.37</v>
      </c>
      <c r="W100" s="336">
        <v>2.09</v>
      </c>
      <c r="X100" s="342">
        <v>2.79</v>
      </c>
      <c r="Y100" s="336">
        <v>3.12</v>
      </c>
      <c r="Z100" s="325">
        <f>(Y100/X100-1)*100</f>
        <v>11.827956989247323</v>
      </c>
      <c r="AA100" s="337" t="s">
        <v>583</v>
      </c>
      <c r="AB100" s="336">
        <v>44.12</v>
      </c>
      <c r="AC100" s="336">
        <v>64.21</v>
      </c>
      <c r="AD100" s="290">
        <f>((H100-AB100)/AB100)*100</f>
        <v>42.58839528558477</v>
      </c>
      <c r="AE100" s="328">
        <f>((H100-AC100)/AC100)*100</f>
        <v>-2.0246067590717916</v>
      </c>
    </row>
    <row r="101" spans="1:31" ht="12.75">
      <c r="A101" s="49" t="s">
        <v>1080</v>
      </c>
      <c r="B101" s="50" t="s">
        <v>1081</v>
      </c>
      <c r="C101" s="51" t="s">
        <v>452</v>
      </c>
      <c r="D101" s="228">
        <v>15</v>
      </c>
      <c r="E101" s="231">
        <v>174</v>
      </c>
      <c r="F101" s="61" t="s">
        <v>181</v>
      </c>
      <c r="G101" s="63" t="s">
        <v>181</v>
      </c>
      <c r="H101" s="292">
        <v>65.1</v>
      </c>
      <c r="I101" s="182">
        <f t="shared" si="12"/>
        <v>2.457757296466974</v>
      </c>
      <c r="J101" s="197">
        <v>0.39</v>
      </c>
      <c r="K101" s="157">
        <v>0.4</v>
      </c>
      <c r="L101" s="120">
        <f t="shared" si="7"/>
        <v>2.564102564102577</v>
      </c>
      <c r="M101" s="64">
        <v>40206</v>
      </c>
      <c r="N101" s="65">
        <v>40210</v>
      </c>
      <c r="O101" s="64">
        <v>40225</v>
      </c>
      <c r="P101" s="65" t="s">
        <v>1467</v>
      </c>
      <c r="Q101" s="56"/>
      <c r="R101" s="253">
        <f t="shared" si="13"/>
        <v>44.692737430167604</v>
      </c>
      <c r="S101" s="52">
        <f>H101/T101</f>
        <v>18.184357541899438</v>
      </c>
      <c r="T101" s="338">
        <v>3.58</v>
      </c>
      <c r="U101" s="343">
        <v>1.23</v>
      </c>
      <c r="V101" s="338">
        <v>1.27</v>
      </c>
      <c r="W101" s="338">
        <v>9.11</v>
      </c>
      <c r="X101" s="343">
        <v>3.87</v>
      </c>
      <c r="Y101" s="338">
        <v>4.31</v>
      </c>
      <c r="Z101" s="327">
        <f>(Y101/X101-1)*100</f>
        <v>11.36950904392764</v>
      </c>
      <c r="AA101" s="339" t="s">
        <v>584</v>
      </c>
      <c r="AB101" s="338">
        <v>37.33</v>
      </c>
      <c r="AC101" s="338">
        <v>66.36</v>
      </c>
      <c r="AD101" s="293">
        <f>((H101-AB101)/AB101)*100</f>
        <v>74.39057058665952</v>
      </c>
      <c r="AE101" s="330">
        <f>((H101-AC101)/AC101)*100</f>
        <v>-1.8987341772151975</v>
      </c>
    </row>
    <row r="102" spans="1:31" ht="12.75">
      <c r="A102" s="40" t="s">
        <v>1659</v>
      </c>
      <c r="B102" s="10" t="s">
        <v>1660</v>
      </c>
      <c r="C102" s="41" t="s">
        <v>465</v>
      </c>
      <c r="D102" s="227">
        <v>17</v>
      </c>
      <c r="E102" s="230">
        <v>145</v>
      </c>
      <c r="F102" s="59" t="s">
        <v>181</v>
      </c>
      <c r="G102" s="60" t="s">
        <v>181</v>
      </c>
      <c r="H102" s="289">
        <v>90.26</v>
      </c>
      <c r="I102" s="438">
        <f t="shared" si="12"/>
        <v>1.9942388654996677</v>
      </c>
      <c r="J102" s="198">
        <v>0.4</v>
      </c>
      <c r="K102" s="156">
        <v>0.45</v>
      </c>
      <c r="L102" s="119">
        <f t="shared" si="7"/>
        <v>12.5</v>
      </c>
      <c r="M102" s="45">
        <v>40240</v>
      </c>
      <c r="N102" s="46">
        <v>40242</v>
      </c>
      <c r="O102" s="45">
        <v>40252</v>
      </c>
      <c r="P102" s="46" t="s">
        <v>1424</v>
      </c>
      <c r="Q102" s="48"/>
      <c r="R102" s="288">
        <f t="shared" si="13"/>
        <v>41.570438799076214</v>
      </c>
      <c r="S102" s="42">
        <f>H102/T102</f>
        <v>20.84526558891455</v>
      </c>
      <c r="T102" s="336">
        <v>4.33</v>
      </c>
      <c r="U102" s="342">
        <v>1.79</v>
      </c>
      <c r="V102" s="336">
        <v>2.85</v>
      </c>
      <c r="W102" s="336">
        <v>5.04</v>
      </c>
      <c r="X102" s="342">
        <v>4.69</v>
      </c>
      <c r="Y102" s="336">
        <v>5.28</v>
      </c>
      <c r="Z102" s="325">
        <f>(Y102/X102-1)*100</f>
        <v>12.579957356076754</v>
      </c>
      <c r="AA102" s="337" t="s">
        <v>585</v>
      </c>
      <c r="AB102" s="336">
        <v>72.7</v>
      </c>
      <c r="AC102" s="336">
        <v>90.72</v>
      </c>
      <c r="AD102" s="290">
        <f>((H102-AB102)/AB102)*100</f>
        <v>24.154057771664377</v>
      </c>
      <c r="AE102" s="328">
        <f>((H102-AC102)/AC102)*100</f>
        <v>-0.5070546737213335</v>
      </c>
    </row>
    <row r="103" spans="1:31" ht="12.75">
      <c r="A103" s="40" t="s">
        <v>1592</v>
      </c>
      <c r="B103" s="10" t="s">
        <v>1593</v>
      </c>
      <c r="C103" s="41" t="s">
        <v>425</v>
      </c>
      <c r="D103" s="227">
        <v>12</v>
      </c>
      <c r="E103" s="231">
        <v>204</v>
      </c>
      <c r="F103" s="59" t="s">
        <v>181</v>
      </c>
      <c r="G103" s="60" t="s">
        <v>181</v>
      </c>
      <c r="H103" s="364">
        <v>32.47</v>
      </c>
      <c r="I103" s="438">
        <f t="shared" si="12"/>
        <v>1.9094548814290113</v>
      </c>
      <c r="J103" s="243">
        <v>0.1375</v>
      </c>
      <c r="K103" s="156">
        <v>0.155</v>
      </c>
      <c r="L103" s="119">
        <f aca="true" t="shared" si="14" ref="L103:L132">((K103/J103)-1)*100</f>
        <v>12.72727272727272</v>
      </c>
      <c r="M103" s="45">
        <v>40163</v>
      </c>
      <c r="N103" s="46">
        <v>40165</v>
      </c>
      <c r="O103" s="45">
        <v>40182</v>
      </c>
      <c r="P103" s="46" t="s">
        <v>1427</v>
      </c>
      <c r="Q103" s="48"/>
      <c r="R103" s="288">
        <f t="shared" si="13"/>
        <v>23.574144486692017</v>
      </c>
      <c r="S103" s="42">
        <f>H103/T103</f>
        <v>12.346007604562738</v>
      </c>
      <c r="T103" s="336">
        <v>2.63</v>
      </c>
      <c r="U103" s="342">
        <v>1.3</v>
      </c>
      <c r="V103" s="336">
        <v>4.34</v>
      </c>
      <c r="W103" s="336">
        <v>1.08</v>
      </c>
      <c r="X103" s="342">
        <v>2.72</v>
      </c>
      <c r="Y103" s="336">
        <v>2.84</v>
      </c>
      <c r="Z103" s="325">
        <f>(Y103/X103-1)*100</f>
        <v>4.411764705882337</v>
      </c>
      <c r="AA103" s="337" t="s">
        <v>569</v>
      </c>
      <c r="AB103" s="336">
        <v>28.27</v>
      </c>
      <c r="AC103" s="336">
        <v>43.66</v>
      </c>
      <c r="AD103" s="290">
        <f>((H103-AB103)/AB103)*100</f>
        <v>14.85673859214715</v>
      </c>
      <c r="AE103" s="328">
        <f>((H103-AC103)/AC103)*100</f>
        <v>-25.62986715529088</v>
      </c>
    </row>
    <row r="104" spans="1:31" ht="12.75">
      <c r="A104" s="40" t="s">
        <v>1526</v>
      </c>
      <c r="B104" s="10" t="s">
        <v>1527</v>
      </c>
      <c r="C104" s="41" t="s">
        <v>425</v>
      </c>
      <c r="D104" s="227">
        <v>14</v>
      </c>
      <c r="E104" s="231">
        <v>182</v>
      </c>
      <c r="F104" s="59" t="s">
        <v>181</v>
      </c>
      <c r="G104" s="60" t="s">
        <v>181</v>
      </c>
      <c r="H104" s="364">
        <v>19.8</v>
      </c>
      <c r="I104" s="181">
        <f t="shared" si="12"/>
        <v>4.848484848484848</v>
      </c>
      <c r="J104" s="243">
        <v>0.23</v>
      </c>
      <c r="K104" s="156">
        <v>0.24</v>
      </c>
      <c r="L104" s="119">
        <f t="shared" si="14"/>
        <v>4.347826086956519</v>
      </c>
      <c r="M104" s="87">
        <v>39876</v>
      </c>
      <c r="N104" s="88">
        <v>39878</v>
      </c>
      <c r="O104" s="87">
        <v>39899</v>
      </c>
      <c r="P104" s="46" t="s">
        <v>1462</v>
      </c>
      <c r="Q104" s="48"/>
      <c r="R104" s="288">
        <f t="shared" si="13"/>
        <v>52.17391304347826</v>
      </c>
      <c r="S104" s="42">
        <f>H104/T104</f>
        <v>10.76086956521739</v>
      </c>
      <c r="T104" s="336">
        <v>1.84</v>
      </c>
      <c r="U104" s="342" t="s">
        <v>617</v>
      </c>
      <c r="V104" s="336">
        <v>2.61</v>
      </c>
      <c r="W104" s="336">
        <v>1.01</v>
      </c>
      <c r="X104" s="342" t="s">
        <v>617</v>
      </c>
      <c r="Y104" s="336" t="s">
        <v>617</v>
      </c>
      <c r="Z104" s="325" t="s">
        <v>185</v>
      </c>
      <c r="AA104" s="337" t="s">
        <v>586</v>
      </c>
      <c r="AB104" s="336">
        <v>16.5</v>
      </c>
      <c r="AC104" s="336">
        <v>21.3</v>
      </c>
      <c r="AD104" s="290">
        <f>((H104-AB104)/AB104)*100</f>
        <v>20.000000000000004</v>
      </c>
      <c r="AE104" s="328">
        <f>((H104-AC104)/AC104)*100</f>
        <v>-7.042253521126761</v>
      </c>
    </row>
    <row r="105" spans="1:31" ht="12.75">
      <c r="A105" s="40" t="s">
        <v>717</v>
      </c>
      <c r="B105" s="10" t="s">
        <v>718</v>
      </c>
      <c r="C105" s="41" t="s">
        <v>438</v>
      </c>
      <c r="D105" s="227">
        <v>24</v>
      </c>
      <c r="E105" s="231">
        <v>104</v>
      </c>
      <c r="F105" s="59" t="s">
        <v>181</v>
      </c>
      <c r="G105" s="60" t="s">
        <v>181</v>
      </c>
      <c r="H105" s="289">
        <v>37.89</v>
      </c>
      <c r="I105" s="438">
        <f t="shared" si="12"/>
        <v>1.689100026392188</v>
      </c>
      <c r="J105" s="198">
        <v>0.14</v>
      </c>
      <c r="K105" s="156">
        <v>0.16</v>
      </c>
      <c r="L105" s="119">
        <f t="shared" si="14"/>
        <v>14.28571428571428</v>
      </c>
      <c r="M105" s="45">
        <v>40266</v>
      </c>
      <c r="N105" s="46">
        <v>40268</v>
      </c>
      <c r="O105" s="45">
        <v>40283</v>
      </c>
      <c r="P105" s="46" t="s">
        <v>1429</v>
      </c>
      <c r="Q105" s="48"/>
      <c r="R105" s="288">
        <f t="shared" si="13"/>
        <v>33.50785340314136</v>
      </c>
      <c r="S105" s="42">
        <f>H105/T105</f>
        <v>19.837696335078537</v>
      </c>
      <c r="T105" s="336">
        <v>1.91</v>
      </c>
      <c r="U105" s="342">
        <v>1.39</v>
      </c>
      <c r="V105" s="336">
        <v>2.45</v>
      </c>
      <c r="W105" s="336">
        <v>4.49</v>
      </c>
      <c r="X105" s="342">
        <v>1.96</v>
      </c>
      <c r="Y105" s="336">
        <v>2.18</v>
      </c>
      <c r="Z105" s="325">
        <f>(Y105/X105-1)*100</f>
        <v>11.22448979591837</v>
      </c>
      <c r="AA105" s="337" t="s">
        <v>587</v>
      </c>
      <c r="AB105" s="336">
        <v>24.04</v>
      </c>
      <c r="AC105" s="336">
        <v>38.18</v>
      </c>
      <c r="AD105" s="290">
        <f>((H105-AB105)/AB105)*100</f>
        <v>57.61231281198004</v>
      </c>
      <c r="AE105" s="328">
        <f>((H105-AC105)/AC105)*100</f>
        <v>-0.7595599790466191</v>
      </c>
    </row>
    <row r="106" spans="1:31" ht="12.75">
      <c r="A106" s="40" t="s">
        <v>1661</v>
      </c>
      <c r="B106" s="10" t="s">
        <v>1662</v>
      </c>
      <c r="C106" s="41" t="s">
        <v>449</v>
      </c>
      <c r="D106" s="227">
        <v>16</v>
      </c>
      <c r="E106" s="232">
        <v>168</v>
      </c>
      <c r="F106" s="81" t="s">
        <v>617</v>
      </c>
      <c r="G106" s="72" t="s">
        <v>617</v>
      </c>
      <c r="H106" s="365">
        <v>33.72</v>
      </c>
      <c r="I106" s="181">
        <f>(K106*12)/H106*100</f>
        <v>5.122330960854093</v>
      </c>
      <c r="J106" s="198">
        <v>0.143625</v>
      </c>
      <c r="K106" s="156">
        <v>0.1439375</v>
      </c>
      <c r="L106" s="179">
        <f t="shared" si="14"/>
        <v>0.21758050478677404</v>
      </c>
      <c r="M106" s="45">
        <v>40450</v>
      </c>
      <c r="N106" s="46">
        <v>40452</v>
      </c>
      <c r="O106" s="45">
        <v>40466</v>
      </c>
      <c r="P106" s="46" t="s">
        <v>1486</v>
      </c>
      <c r="Q106" s="160" t="s">
        <v>1499</v>
      </c>
      <c r="R106" s="288">
        <f t="shared" si="13"/>
        <v>56.44607843137255</v>
      </c>
      <c r="S106" s="42">
        <f>H106/T106</f>
        <v>33.05882352941176</v>
      </c>
      <c r="T106" s="336">
        <v>1.02</v>
      </c>
      <c r="U106" s="342">
        <v>6.09</v>
      </c>
      <c r="V106" s="336">
        <v>10.7</v>
      </c>
      <c r="W106" s="336">
        <v>3.18</v>
      </c>
      <c r="X106" s="342">
        <v>1.85</v>
      </c>
      <c r="Y106" s="336">
        <v>1.98</v>
      </c>
      <c r="Z106" s="325">
        <f>(Y106/X106-1)*100</f>
        <v>7.027027027027022</v>
      </c>
      <c r="AA106" s="337" t="s">
        <v>588</v>
      </c>
      <c r="AB106" s="336">
        <v>22.17</v>
      </c>
      <c r="AC106" s="336">
        <v>34.79</v>
      </c>
      <c r="AD106" s="290">
        <f>((H106-AB106)/AB106)*100</f>
        <v>52.09742895805141</v>
      </c>
      <c r="AE106" s="328">
        <f>((H106-AC106)/AC106)*100</f>
        <v>-3.0755964357574026</v>
      </c>
    </row>
    <row r="107" spans="1:31" ht="12.75">
      <c r="A107" s="30" t="s">
        <v>711</v>
      </c>
      <c r="B107" s="17" t="s">
        <v>712</v>
      </c>
      <c r="C107" s="31" t="s">
        <v>421</v>
      </c>
      <c r="D107" s="226">
        <v>15</v>
      </c>
      <c r="E107" s="231">
        <v>175</v>
      </c>
      <c r="F107" s="112" t="s">
        <v>617</v>
      </c>
      <c r="G107" s="73" t="s">
        <v>617</v>
      </c>
      <c r="H107" s="321">
        <v>59.96</v>
      </c>
      <c r="I107" s="439">
        <f>(K107*4)/H107*100</f>
        <v>1.6677785190126753</v>
      </c>
      <c r="J107" s="196">
        <v>0.24</v>
      </c>
      <c r="K107" s="159">
        <v>0.25</v>
      </c>
      <c r="L107" s="158">
        <f t="shared" si="14"/>
        <v>4.166666666666674</v>
      </c>
      <c r="M107" s="36">
        <v>40248</v>
      </c>
      <c r="N107" s="37">
        <v>40252</v>
      </c>
      <c r="O107" s="36">
        <v>40268</v>
      </c>
      <c r="P107" s="37" t="s">
        <v>1426</v>
      </c>
      <c r="Q107" s="39" t="s">
        <v>709</v>
      </c>
      <c r="R107" s="252">
        <f>((K107*4)/T107)*100</f>
        <v>7.194244604316546</v>
      </c>
      <c r="S107" s="33">
        <f aca="true" t="shared" si="15" ref="S107:S131">H107/T107</f>
        <v>4.313669064748201</v>
      </c>
      <c r="T107" s="334">
        <v>13.9</v>
      </c>
      <c r="U107" s="341">
        <v>0.78</v>
      </c>
      <c r="V107" s="334">
        <v>1.96</v>
      </c>
      <c r="W107" s="334">
        <v>1.04</v>
      </c>
      <c r="X107" s="341">
        <v>7.76</v>
      </c>
      <c r="Y107" s="334">
        <v>7.95</v>
      </c>
      <c r="Z107" s="326">
        <f>(Y107/X107-1)*100</f>
        <v>2.448453608247436</v>
      </c>
      <c r="AA107" s="335" t="s">
        <v>1024</v>
      </c>
      <c r="AB107" s="334">
        <v>50.46</v>
      </c>
      <c r="AC107" s="334">
        <v>60</v>
      </c>
      <c r="AD107" s="324">
        <f aca="true" t="shared" si="16" ref="AD107:AD131">((H107-AB107)/AB107)*100</f>
        <v>18.826793499801823</v>
      </c>
      <c r="AE107" s="329">
        <f aca="true" t="shared" si="17" ref="AE107:AE131">((H107-AC107)/AC107)*100</f>
        <v>-0.06666666666666525</v>
      </c>
    </row>
    <row r="108" spans="1:31" ht="12.75">
      <c r="A108" s="40" t="s">
        <v>1578</v>
      </c>
      <c r="B108" s="10" t="s">
        <v>1579</v>
      </c>
      <c r="C108" s="41" t="s">
        <v>425</v>
      </c>
      <c r="D108" s="227">
        <v>12</v>
      </c>
      <c r="E108" s="231">
        <v>210</v>
      </c>
      <c r="F108" s="59" t="s">
        <v>181</v>
      </c>
      <c r="G108" s="60" t="s">
        <v>156</v>
      </c>
      <c r="H108" s="364">
        <v>21.13</v>
      </c>
      <c r="I108" s="181">
        <f>(K108*4)/H108*100</f>
        <v>2.707051585423568</v>
      </c>
      <c r="J108" s="243">
        <v>0.132</v>
      </c>
      <c r="K108" s="156">
        <v>0.143</v>
      </c>
      <c r="L108" s="119">
        <f t="shared" si="14"/>
        <v>8.333333333333325</v>
      </c>
      <c r="M108" s="45">
        <v>40345</v>
      </c>
      <c r="N108" s="46">
        <v>40347</v>
      </c>
      <c r="O108" s="45">
        <v>40375</v>
      </c>
      <c r="P108" s="46" t="s">
        <v>1479</v>
      </c>
      <c r="Q108" s="48"/>
      <c r="R108" s="288">
        <f>((K108*4)/T108)*100</f>
        <v>19.130434782608692</v>
      </c>
      <c r="S108" s="42">
        <f t="shared" si="15"/>
        <v>7.0668896321070225</v>
      </c>
      <c r="T108" s="336">
        <v>2.99</v>
      </c>
      <c r="U108" s="342">
        <v>0.66</v>
      </c>
      <c r="V108" s="336">
        <v>1.99</v>
      </c>
      <c r="W108" s="336">
        <v>1.21</v>
      </c>
      <c r="X108" s="342">
        <v>3.09</v>
      </c>
      <c r="Y108" s="336">
        <v>3.15</v>
      </c>
      <c r="Z108" s="325">
        <f>(Y108/X108-1)*100</f>
        <v>1.9417475728155331</v>
      </c>
      <c r="AA108" s="337" t="s">
        <v>589</v>
      </c>
      <c r="AB108" s="336">
        <v>14.91</v>
      </c>
      <c r="AC108" s="336">
        <v>26.44</v>
      </c>
      <c r="AD108" s="290">
        <f t="shared" si="16"/>
        <v>41.71696847753185</v>
      </c>
      <c r="AE108" s="328">
        <f t="shared" si="17"/>
        <v>-20.083207261724667</v>
      </c>
    </row>
    <row r="109" spans="1:31" ht="12.75">
      <c r="A109" s="40" t="s">
        <v>1663</v>
      </c>
      <c r="B109" s="10" t="s">
        <v>1664</v>
      </c>
      <c r="C109" s="41" t="s">
        <v>445</v>
      </c>
      <c r="D109" s="227">
        <v>17</v>
      </c>
      <c r="E109" s="231">
        <v>140</v>
      </c>
      <c r="F109" s="81" t="s">
        <v>617</v>
      </c>
      <c r="G109" s="72" t="s">
        <v>617</v>
      </c>
      <c r="H109" s="365">
        <v>65.18</v>
      </c>
      <c r="I109" s="438">
        <f>(K109*4)/H109*100</f>
        <v>0.5830009205277692</v>
      </c>
      <c r="J109" s="198">
        <v>0.0825</v>
      </c>
      <c r="K109" s="156">
        <v>0.095</v>
      </c>
      <c r="L109" s="119">
        <f t="shared" si="14"/>
        <v>15.151515151515138</v>
      </c>
      <c r="M109" s="45">
        <v>40184</v>
      </c>
      <c r="N109" s="46">
        <v>40186</v>
      </c>
      <c r="O109" s="45">
        <v>40207</v>
      </c>
      <c r="P109" s="46" t="s">
        <v>1472</v>
      </c>
      <c r="Q109" s="10"/>
      <c r="R109" s="288">
        <f>((K109*4)/T109)*100</f>
        <v>13.86861313868613</v>
      </c>
      <c r="S109" s="42">
        <f t="shared" si="15"/>
        <v>23.78832116788321</v>
      </c>
      <c r="T109" s="336">
        <v>2.74</v>
      </c>
      <c r="U109" s="342">
        <v>1.41</v>
      </c>
      <c r="V109" s="336">
        <v>2.87</v>
      </c>
      <c r="W109" s="336">
        <v>2.45</v>
      </c>
      <c r="X109" s="342">
        <v>3.15</v>
      </c>
      <c r="Y109" s="336">
        <v>3.73</v>
      </c>
      <c r="Z109" s="325">
        <f>(Y109/X109-1)*100</f>
        <v>18.412698412698415</v>
      </c>
      <c r="AA109" s="337" t="s">
        <v>590</v>
      </c>
      <c r="AB109" s="336">
        <v>47.31</v>
      </c>
      <c r="AC109" s="336">
        <v>65.77</v>
      </c>
      <c r="AD109" s="290">
        <f t="shared" si="16"/>
        <v>37.77214119636441</v>
      </c>
      <c r="AE109" s="328">
        <f t="shared" si="17"/>
        <v>-0.8970655313972773</v>
      </c>
    </row>
    <row r="110" spans="1:31" ht="12.75">
      <c r="A110" s="40" t="s">
        <v>1665</v>
      </c>
      <c r="B110" s="10" t="s">
        <v>1666</v>
      </c>
      <c r="C110" s="41" t="s">
        <v>1492</v>
      </c>
      <c r="D110" s="227">
        <v>16</v>
      </c>
      <c r="E110" s="231">
        <v>163</v>
      </c>
      <c r="F110" s="81" t="s">
        <v>617</v>
      </c>
      <c r="G110" s="72" t="s">
        <v>617</v>
      </c>
      <c r="H110" s="365">
        <v>54.66</v>
      </c>
      <c r="I110" s="438">
        <f>(K110*4)/H110*100</f>
        <v>1.1708744968898648</v>
      </c>
      <c r="J110" s="198">
        <v>0.11</v>
      </c>
      <c r="K110" s="156">
        <v>0.16</v>
      </c>
      <c r="L110" s="119">
        <f t="shared" si="14"/>
        <v>45.45454545454546</v>
      </c>
      <c r="M110" s="45">
        <v>40226</v>
      </c>
      <c r="N110" s="46">
        <v>40228</v>
      </c>
      <c r="O110" s="45">
        <v>40268</v>
      </c>
      <c r="P110" s="46" t="s">
        <v>1426</v>
      </c>
      <c r="Q110" s="48"/>
      <c r="R110" s="288">
        <f>((K110*4)/T110)*100</f>
        <v>15.09433962264151</v>
      </c>
      <c r="S110" s="42">
        <f t="shared" si="15"/>
        <v>12.891509433962263</v>
      </c>
      <c r="T110" s="336">
        <v>4.24</v>
      </c>
      <c r="U110" s="342">
        <v>0.95</v>
      </c>
      <c r="V110" s="336">
        <v>0.89</v>
      </c>
      <c r="W110" s="336">
        <v>5.33</v>
      </c>
      <c r="X110" s="342">
        <v>4.25</v>
      </c>
      <c r="Y110" s="336">
        <v>4.65</v>
      </c>
      <c r="Z110" s="325">
        <f>(Y110/X110-1)*100</f>
        <v>9.411764705882364</v>
      </c>
      <c r="AA110" s="337" t="s">
        <v>591</v>
      </c>
      <c r="AB110" s="336">
        <v>42.3</v>
      </c>
      <c r="AC110" s="336">
        <v>58.93</v>
      </c>
      <c r="AD110" s="290">
        <f t="shared" si="16"/>
        <v>29.219858156028373</v>
      </c>
      <c r="AE110" s="328">
        <f t="shared" si="17"/>
        <v>-7.245884948243685</v>
      </c>
    </row>
    <row r="111" spans="1:31" ht="12.75">
      <c r="A111" s="49" t="s">
        <v>1105</v>
      </c>
      <c r="B111" s="50" t="s">
        <v>1106</v>
      </c>
      <c r="C111" s="51" t="s">
        <v>463</v>
      </c>
      <c r="D111" s="228">
        <v>10</v>
      </c>
      <c r="E111" s="231">
        <v>224</v>
      </c>
      <c r="F111" s="61" t="s">
        <v>181</v>
      </c>
      <c r="G111" s="63" t="s">
        <v>181</v>
      </c>
      <c r="H111" s="366">
        <v>40.32</v>
      </c>
      <c r="I111" s="182">
        <f>(K111*4)/H111*100</f>
        <v>4.712301587301587</v>
      </c>
      <c r="J111" s="242">
        <v>0.47</v>
      </c>
      <c r="K111" s="157">
        <v>0.475</v>
      </c>
      <c r="L111" s="351">
        <f t="shared" si="14"/>
        <v>1.0638297872340496</v>
      </c>
      <c r="M111" s="64">
        <v>40245</v>
      </c>
      <c r="N111" s="65">
        <v>40247</v>
      </c>
      <c r="O111" s="64">
        <v>40269</v>
      </c>
      <c r="P111" s="65" t="s">
        <v>1416</v>
      </c>
      <c r="Q111" s="56"/>
      <c r="R111" s="253">
        <f>((K111*4)/T111)*100</f>
        <v>65.51724137931035</v>
      </c>
      <c r="S111" s="52">
        <f t="shared" si="15"/>
        <v>13.90344827586207</v>
      </c>
      <c r="T111" s="338">
        <v>2.9</v>
      </c>
      <c r="U111" s="343">
        <v>2.69</v>
      </c>
      <c r="V111" s="338">
        <v>1.16</v>
      </c>
      <c r="W111" s="338">
        <v>1.44</v>
      </c>
      <c r="X111" s="343">
        <v>3.01</v>
      </c>
      <c r="Y111" s="338">
        <v>3.22</v>
      </c>
      <c r="Z111" s="327">
        <f>(Y111/X111-1)*100</f>
        <v>6.976744186046524</v>
      </c>
      <c r="AA111" s="339" t="s">
        <v>592</v>
      </c>
      <c r="AB111" s="338">
        <v>33.59</v>
      </c>
      <c r="AC111" s="338">
        <v>40.82</v>
      </c>
      <c r="AD111" s="293">
        <f t="shared" si="16"/>
        <v>20.035724918130384</v>
      </c>
      <c r="AE111" s="330">
        <f t="shared" si="17"/>
        <v>-1.224889759921607</v>
      </c>
    </row>
    <row r="112" spans="1:31" ht="12.75">
      <c r="A112" s="40" t="s">
        <v>1667</v>
      </c>
      <c r="B112" s="10" t="s">
        <v>1668</v>
      </c>
      <c r="C112" s="41" t="s">
        <v>444</v>
      </c>
      <c r="D112" s="227">
        <v>18</v>
      </c>
      <c r="E112" s="230">
        <v>135</v>
      </c>
      <c r="F112" s="81" t="s">
        <v>617</v>
      </c>
      <c r="G112" s="72" t="s">
        <v>617</v>
      </c>
      <c r="H112" s="365">
        <v>20.34</v>
      </c>
      <c r="I112" s="438">
        <f>(K112*2)/H112*100</f>
        <v>0.9832841691248771</v>
      </c>
      <c r="J112" s="198">
        <v>0.09</v>
      </c>
      <c r="K112" s="156">
        <v>0.1</v>
      </c>
      <c r="L112" s="119">
        <f t="shared" si="14"/>
        <v>11.111111111111116</v>
      </c>
      <c r="M112" s="45">
        <v>40346</v>
      </c>
      <c r="N112" s="46">
        <v>40352</v>
      </c>
      <c r="O112" s="45">
        <v>40357</v>
      </c>
      <c r="P112" s="46" t="s">
        <v>1484</v>
      </c>
      <c r="Q112" s="160" t="s">
        <v>1498</v>
      </c>
      <c r="R112" s="288">
        <f>((K112*4)/T112)*100</f>
        <v>36.36363636363637</v>
      </c>
      <c r="S112" s="42">
        <f t="shared" si="15"/>
        <v>18.49090909090909</v>
      </c>
      <c r="T112" s="336">
        <v>1.1</v>
      </c>
      <c r="U112" s="342">
        <v>1.15</v>
      </c>
      <c r="V112" s="336">
        <v>3.78</v>
      </c>
      <c r="W112" s="336">
        <v>3.9</v>
      </c>
      <c r="X112" s="342">
        <v>1.06</v>
      </c>
      <c r="Y112" s="336">
        <v>1.24</v>
      </c>
      <c r="Z112" s="325">
        <f>(Y112/X112-1)*100</f>
        <v>16.981132075471695</v>
      </c>
      <c r="AA112" s="337" t="s">
        <v>593</v>
      </c>
      <c r="AB112" s="336">
        <v>16.76</v>
      </c>
      <c r="AC112" s="336">
        <v>24.43</v>
      </c>
      <c r="AD112" s="290">
        <f t="shared" si="16"/>
        <v>21.360381861575167</v>
      </c>
      <c r="AE112" s="328">
        <f t="shared" si="17"/>
        <v>-16.741711011051986</v>
      </c>
    </row>
    <row r="113" spans="1:31" ht="12.75">
      <c r="A113" s="40" t="s">
        <v>1558</v>
      </c>
      <c r="B113" s="10" t="s">
        <v>1559</v>
      </c>
      <c r="C113" s="41" t="s">
        <v>446</v>
      </c>
      <c r="D113" s="227">
        <v>11</v>
      </c>
      <c r="E113" s="231">
        <v>212</v>
      </c>
      <c r="F113" s="59" t="s">
        <v>181</v>
      </c>
      <c r="G113" s="60" t="s">
        <v>181</v>
      </c>
      <c r="H113" s="364">
        <v>49.47</v>
      </c>
      <c r="I113" s="181">
        <f>(K113*4)/H113*100</f>
        <v>2.6682838083687086</v>
      </c>
      <c r="J113" s="243">
        <v>0.2975</v>
      </c>
      <c r="K113" s="156">
        <v>0.33</v>
      </c>
      <c r="L113" s="119">
        <f t="shared" si="14"/>
        <v>10.924369747899165</v>
      </c>
      <c r="M113" s="45">
        <v>40155</v>
      </c>
      <c r="N113" s="46">
        <v>40157</v>
      </c>
      <c r="O113" s="45">
        <v>40176</v>
      </c>
      <c r="P113" s="46" t="s">
        <v>1470</v>
      </c>
      <c r="Q113" s="48"/>
      <c r="R113" s="288">
        <f>((K113*4)/T113)*100</f>
        <v>64.39024390243904</v>
      </c>
      <c r="S113" s="42">
        <f t="shared" si="15"/>
        <v>24.13170731707317</v>
      </c>
      <c r="T113" s="336">
        <v>2.05</v>
      </c>
      <c r="U113" s="342">
        <v>2.85</v>
      </c>
      <c r="V113" s="336">
        <v>1.76</v>
      </c>
      <c r="W113" s="336">
        <v>2.64</v>
      </c>
      <c r="X113" s="342">
        <v>2.62</v>
      </c>
      <c r="Y113" s="336">
        <v>3.01</v>
      </c>
      <c r="Z113" s="325">
        <f>(Y113/X113-1)*100</f>
        <v>14.885496183206094</v>
      </c>
      <c r="AA113" s="337" t="s">
        <v>648</v>
      </c>
      <c r="AB113" s="336">
        <v>34.07</v>
      </c>
      <c r="AC113" s="336">
        <v>49.2</v>
      </c>
      <c r="AD113" s="290">
        <f t="shared" si="16"/>
        <v>45.20105664807748</v>
      </c>
      <c r="AE113" s="328">
        <f t="shared" si="17"/>
        <v>0.54878048780487</v>
      </c>
    </row>
    <row r="114" spans="1:31" ht="12.75">
      <c r="A114" s="40" t="s">
        <v>264</v>
      </c>
      <c r="B114" s="10" t="s">
        <v>265</v>
      </c>
      <c r="C114" s="41" t="s">
        <v>425</v>
      </c>
      <c r="D114" s="227">
        <v>16</v>
      </c>
      <c r="E114" s="231">
        <v>166</v>
      </c>
      <c r="F114" s="81" t="s">
        <v>617</v>
      </c>
      <c r="G114" s="72" t="s">
        <v>617</v>
      </c>
      <c r="H114" s="289">
        <v>18.89</v>
      </c>
      <c r="I114" s="181">
        <f>(K114*4)/H114*100</f>
        <v>3.5997882477501326</v>
      </c>
      <c r="J114" s="198">
        <v>0.1619</v>
      </c>
      <c r="K114" s="156">
        <v>0.17</v>
      </c>
      <c r="L114" s="119">
        <f t="shared" si="14"/>
        <v>5.0030883261272585</v>
      </c>
      <c r="M114" s="45">
        <v>40323</v>
      </c>
      <c r="N114" s="46">
        <v>40325</v>
      </c>
      <c r="O114" s="45">
        <v>40339</v>
      </c>
      <c r="P114" s="46" t="s">
        <v>1418</v>
      </c>
      <c r="Q114" s="48"/>
      <c r="R114" s="288">
        <f>((K114*4)/T114)*100</f>
        <v>25.757575757575758</v>
      </c>
      <c r="S114" s="42">
        <f t="shared" si="15"/>
        <v>7.15530303030303</v>
      </c>
      <c r="T114" s="336">
        <v>2.64</v>
      </c>
      <c r="U114" s="342">
        <v>1.3</v>
      </c>
      <c r="V114" s="336">
        <v>2.32</v>
      </c>
      <c r="W114" s="336">
        <v>1.37</v>
      </c>
      <c r="X114" s="342">
        <v>2.36</v>
      </c>
      <c r="Y114" s="336">
        <v>1.68</v>
      </c>
      <c r="Z114" s="325">
        <f>(Y114/X114-1)*100</f>
        <v>-28.8135593220339</v>
      </c>
      <c r="AA114" s="337" t="s">
        <v>594</v>
      </c>
      <c r="AB114" s="336">
        <v>17.39</v>
      </c>
      <c r="AC114" s="336">
        <v>22.49</v>
      </c>
      <c r="AD114" s="290">
        <f t="shared" si="16"/>
        <v>8.625646923519263</v>
      </c>
      <c r="AE114" s="328">
        <f t="shared" si="17"/>
        <v>-16.007114273010217</v>
      </c>
    </row>
    <row r="115" spans="1:31" ht="12.75">
      <c r="A115" s="40" t="s">
        <v>1590</v>
      </c>
      <c r="B115" s="10" t="s">
        <v>1591</v>
      </c>
      <c r="C115" s="41" t="s">
        <v>421</v>
      </c>
      <c r="D115" s="227">
        <v>12</v>
      </c>
      <c r="E115" s="231">
        <v>203</v>
      </c>
      <c r="F115" s="81" t="s">
        <v>617</v>
      </c>
      <c r="G115" s="72" t="s">
        <v>617</v>
      </c>
      <c r="H115" s="364">
        <v>38</v>
      </c>
      <c r="I115" s="181">
        <f>(K115)/H115*100</f>
        <v>2.1052631578947367</v>
      </c>
      <c r="J115" s="243">
        <v>0.75</v>
      </c>
      <c r="K115" s="156">
        <v>0.8</v>
      </c>
      <c r="L115" s="119">
        <f t="shared" si="14"/>
        <v>6.666666666666665</v>
      </c>
      <c r="M115" s="45">
        <v>40135</v>
      </c>
      <c r="N115" s="46">
        <v>40137</v>
      </c>
      <c r="O115" s="45">
        <v>40151</v>
      </c>
      <c r="P115" s="46" t="s">
        <v>1483</v>
      </c>
      <c r="Q115" s="48" t="s">
        <v>1119</v>
      </c>
      <c r="R115" s="288">
        <f>((K115*4)/T115)*100</f>
        <v>73.39449541284404</v>
      </c>
      <c r="S115" s="42">
        <f t="shared" si="15"/>
        <v>8.715596330275229</v>
      </c>
      <c r="T115" s="336">
        <v>4.36</v>
      </c>
      <c r="U115" s="342">
        <v>1.67</v>
      </c>
      <c r="V115" s="336">
        <v>0.64</v>
      </c>
      <c r="W115" s="336">
        <v>0.94</v>
      </c>
      <c r="X115" s="342">
        <v>4.56</v>
      </c>
      <c r="Y115" s="336">
        <v>5.15</v>
      </c>
      <c r="Z115" s="325">
        <f>(Y115/X115-1)*100</f>
        <v>12.938596491228083</v>
      </c>
      <c r="AA115" s="337" t="s">
        <v>595</v>
      </c>
      <c r="AB115" s="336">
        <v>35.27</v>
      </c>
      <c r="AC115" s="336">
        <v>50.33</v>
      </c>
      <c r="AD115" s="290">
        <f t="shared" si="16"/>
        <v>7.740289197618363</v>
      </c>
      <c r="AE115" s="328">
        <f t="shared" si="17"/>
        <v>-24.498311146433537</v>
      </c>
    </row>
    <row r="116" spans="1:31" ht="12.75">
      <c r="A116" s="40" t="s">
        <v>1671</v>
      </c>
      <c r="B116" s="10" t="s">
        <v>1672</v>
      </c>
      <c r="C116" s="41" t="s">
        <v>473</v>
      </c>
      <c r="D116" s="227">
        <v>17</v>
      </c>
      <c r="E116" s="232">
        <v>141</v>
      </c>
      <c r="F116" s="81" t="s">
        <v>617</v>
      </c>
      <c r="G116" s="72" t="s">
        <v>617</v>
      </c>
      <c r="H116" s="365">
        <v>50.05</v>
      </c>
      <c r="I116" s="438">
        <f>(K116*4)/H116*100</f>
        <v>1.1988011988011988</v>
      </c>
      <c r="J116" s="198">
        <v>0.1</v>
      </c>
      <c r="K116" s="156">
        <v>0.15</v>
      </c>
      <c r="L116" s="119">
        <f t="shared" si="14"/>
        <v>49.99999999999998</v>
      </c>
      <c r="M116" s="45">
        <v>40175</v>
      </c>
      <c r="N116" s="46">
        <v>40177</v>
      </c>
      <c r="O116" s="45">
        <v>40207</v>
      </c>
      <c r="P116" s="46" t="s">
        <v>1472</v>
      </c>
      <c r="Q116" s="48"/>
      <c r="R116" s="288">
        <f>((K116*4)/T116)*100</f>
        <v>20.408163265306122</v>
      </c>
      <c r="S116" s="42">
        <f t="shared" si="15"/>
        <v>17.023809523809522</v>
      </c>
      <c r="T116" s="336">
        <v>2.94</v>
      </c>
      <c r="U116" s="342">
        <v>1.38</v>
      </c>
      <c r="V116" s="336">
        <v>2.83</v>
      </c>
      <c r="W116" s="336">
        <v>2.96</v>
      </c>
      <c r="X116" s="342">
        <v>3.26</v>
      </c>
      <c r="Y116" s="336">
        <v>3.64</v>
      </c>
      <c r="Z116" s="325">
        <f>(Y116/X116-1)*100</f>
        <v>11.656441717791433</v>
      </c>
      <c r="AA116" s="337" t="s">
        <v>596</v>
      </c>
      <c r="AB116" s="336">
        <v>42.74</v>
      </c>
      <c r="AC116" s="336">
        <v>59.72</v>
      </c>
      <c r="AD116" s="290">
        <f t="shared" si="16"/>
        <v>17.103416003743554</v>
      </c>
      <c r="AE116" s="328">
        <f t="shared" si="17"/>
        <v>-16.192230408573348</v>
      </c>
    </row>
    <row r="117" spans="1:31" ht="12.75">
      <c r="A117" s="30" t="s">
        <v>1576</v>
      </c>
      <c r="B117" s="17" t="s">
        <v>1577</v>
      </c>
      <c r="C117" s="31" t="s">
        <v>1179</v>
      </c>
      <c r="D117" s="226">
        <v>12</v>
      </c>
      <c r="E117" s="231">
        <v>211</v>
      </c>
      <c r="F117" s="112" t="s">
        <v>617</v>
      </c>
      <c r="G117" s="73" t="s">
        <v>617</v>
      </c>
      <c r="H117" s="357">
        <v>54.43</v>
      </c>
      <c r="I117" s="180">
        <f>(K117*4)/H117*100</f>
        <v>6.209810766121624</v>
      </c>
      <c r="J117" s="244">
        <v>0.84</v>
      </c>
      <c r="K117" s="159">
        <v>0.845</v>
      </c>
      <c r="L117" s="199">
        <f t="shared" si="14"/>
        <v>0.5952380952380931</v>
      </c>
      <c r="M117" s="36">
        <v>40389</v>
      </c>
      <c r="N117" s="37">
        <v>40393</v>
      </c>
      <c r="O117" s="36">
        <v>40400</v>
      </c>
      <c r="P117" s="37" t="s">
        <v>1445</v>
      </c>
      <c r="Q117" s="39"/>
      <c r="R117" s="252">
        <f>((K117*4)/T117)*100</f>
        <v>101.50150150150151</v>
      </c>
      <c r="S117" s="33">
        <f t="shared" si="15"/>
        <v>16.345345345345343</v>
      </c>
      <c r="T117" s="334">
        <v>3.33</v>
      </c>
      <c r="U117" s="341">
        <v>3.41</v>
      </c>
      <c r="V117" s="334">
        <v>1.72</v>
      </c>
      <c r="W117" s="334">
        <v>4.62</v>
      </c>
      <c r="X117" s="341">
        <v>3.53</v>
      </c>
      <c r="Y117" s="334">
        <v>3.79</v>
      </c>
      <c r="Z117" s="326">
        <f>(Y117/X117-1)*100</f>
        <v>7.365439093484416</v>
      </c>
      <c r="AA117" s="335" t="s">
        <v>1077</v>
      </c>
      <c r="AB117" s="334">
        <v>39.16</v>
      </c>
      <c r="AC117" s="334">
        <v>55.01</v>
      </c>
      <c r="AD117" s="324">
        <f t="shared" si="16"/>
        <v>38.993871297242094</v>
      </c>
      <c r="AE117" s="329">
        <f t="shared" si="17"/>
        <v>-1.054353753862931</v>
      </c>
    </row>
    <row r="118" spans="1:31" ht="12.75">
      <c r="A118" s="40" t="s">
        <v>719</v>
      </c>
      <c r="B118" s="10" t="s">
        <v>720</v>
      </c>
      <c r="C118" s="41" t="s">
        <v>444</v>
      </c>
      <c r="D118" s="227">
        <v>23</v>
      </c>
      <c r="E118" s="231">
        <v>109</v>
      </c>
      <c r="F118" s="81" t="s">
        <v>617</v>
      </c>
      <c r="G118" s="72" t="s">
        <v>617</v>
      </c>
      <c r="H118" s="365">
        <v>50.06</v>
      </c>
      <c r="I118" s="181">
        <f>(K118*4)/H118*100</f>
        <v>2.1574111066719937</v>
      </c>
      <c r="J118" s="198">
        <v>0.25</v>
      </c>
      <c r="K118" s="156">
        <v>0.27</v>
      </c>
      <c r="L118" s="119">
        <f t="shared" si="14"/>
        <v>8.000000000000007</v>
      </c>
      <c r="M118" s="154">
        <v>40249</v>
      </c>
      <c r="N118" s="153">
        <v>40253</v>
      </c>
      <c r="O118" s="154">
        <v>40266</v>
      </c>
      <c r="P118" s="46" t="s">
        <v>1470</v>
      </c>
      <c r="Q118" s="48"/>
      <c r="R118" s="288">
        <f>((K118*4)/T118)*100</f>
        <v>48.214285714285715</v>
      </c>
      <c r="S118" s="42">
        <f t="shared" si="15"/>
        <v>22.348214285714285</v>
      </c>
      <c r="T118" s="336">
        <v>2.24</v>
      </c>
      <c r="U118" s="342">
        <v>1.7</v>
      </c>
      <c r="V118" s="336">
        <v>5.84</v>
      </c>
      <c r="W118" s="336">
        <v>4.31</v>
      </c>
      <c r="X118" s="342">
        <v>2.38</v>
      </c>
      <c r="Y118" s="336">
        <v>2.75</v>
      </c>
      <c r="Z118" s="325">
        <f>(Y118/X118-1)*100</f>
        <v>15.54621848739497</v>
      </c>
      <c r="AA118" s="337" t="s">
        <v>597</v>
      </c>
      <c r="AB118" s="336">
        <v>42.81</v>
      </c>
      <c r="AC118" s="336">
        <v>59.44</v>
      </c>
      <c r="AD118" s="290">
        <f t="shared" si="16"/>
        <v>16.935295491707546</v>
      </c>
      <c r="AE118" s="328">
        <f t="shared" si="17"/>
        <v>-15.78061911170928</v>
      </c>
    </row>
    <row r="119" spans="1:31" ht="12.75">
      <c r="A119" s="40" t="s">
        <v>1673</v>
      </c>
      <c r="B119" s="10" t="s">
        <v>1674</v>
      </c>
      <c r="C119" s="41" t="s">
        <v>449</v>
      </c>
      <c r="D119" s="227">
        <v>17</v>
      </c>
      <c r="E119" s="231">
        <v>146</v>
      </c>
      <c r="F119" s="59" t="s">
        <v>181</v>
      </c>
      <c r="G119" s="60" t="s">
        <v>181</v>
      </c>
      <c r="H119" s="289">
        <v>47.14</v>
      </c>
      <c r="I119" s="181">
        <f>(K119*4)/H119*100</f>
        <v>3.288078065337293</v>
      </c>
      <c r="J119" s="198">
        <v>0.3825</v>
      </c>
      <c r="K119" s="156">
        <v>0.3875</v>
      </c>
      <c r="L119" s="179">
        <f t="shared" si="14"/>
        <v>1.3071895424836555</v>
      </c>
      <c r="M119" s="45">
        <v>40296</v>
      </c>
      <c r="N119" s="46">
        <v>40298</v>
      </c>
      <c r="O119" s="45">
        <v>40312</v>
      </c>
      <c r="P119" s="46" t="s">
        <v>1446</v>
      </c>
      <c r="Q119" s="48"/>
      <c r="R119" s="288">
        <f>((K119*4)/T119)*100</f>
        <v>360.4651162790698</v>
      </c>
      <c r="S119" s="42">
        <f t="shared" si="15"/>
        <v>109.62790697674419</v>
      </c>
      <c r="T119" s="336">
        <v>0.43</v>
      </c>
      <c r="U119" s="342">
        <v>3.64</v>
      </c>
      <c r="V119" s="336">
        <v>7.03</v>
      </c>
      <c r="W119" s="336">
        <v>5.1</v>
      </c>
      <c r="X119" s="342">
        <v>2.46</v>
      </c>
      <c r="Y119" s="336">
        <v>2.75</v>
      </c>
      <c r="Z119" s="325">
        <f>(Y119/X119-1)*100</f>
        <v>11.788617886178866</v>
      </c>
      <c r="AA119" s="337" t="s">
        <v>547</v>
      </c>
      <c r="AB119" s="336">
        <v>35.04</v>
      </c>
      <c r="AC119" s="336">
        <v>49.06</v>
      </c>
      <c r="AD119" s="290">
        <f t="shared" si="16"/>
        <v>34.53196347031964</v>
      </c>
      <c r="AE119" s="328">
        <f t="shared" si="17"/>
        <v>-3.913575214023648</v>
      </c>
    </row>
    <row r="120" spans="1:31" ht="12.75">
      <c r="A120" s="40" t="s">
        <v>1604</v>
      </c>
      <c r="B120" s="10" t="s">
        <v>1605</v>
      </c>
      <c r="C120" s="41" t="s">
        <v>1179</v>
      </c>
      <c r="D120" s="227">
        <v>10</v>
      </c>
      <c r="E120" s="231">
        <v>222</v>
      </c>
      <c r="F120" s="81" t="s">
        <v>617</v>
      </c>
      <c r="G120" s="72" t="s">
        <v>617</v>
      </c>
      <c r="H120" s="364">
        <v>46.49</v>
      </c>
      <c r="I120" s="181">
        <f>(K120*4)/H120*100</f>
        <v>6.280920628092063</v>
      </c>
      <c r="J120" s="243">
        <v>0.705</v>
      </c>
      <c r="K120" s="156">
        <v>0.73</v>
      </c>
      <c r="L120" s="119">
        <f t="shared" si="14"/>
        <v>3.546099290780136</v>
      </c>
      <c r="M120" s="87">
        <v>40023</v>
      </c>
      <c r="N120" s="88">
        <v>40025</v>
      </c>
      <c r="O120" s="87">
        <v>40039</v>
      </c>
      <c r="P120" s="46" t="s">
        <v>1446</v>
      </c>
      <c r="Q120" s="48"/>
      <c r="R120" s="288">
        <f>((K120*4)/T120)*100</f>
        <v>116.33466135458168</v>
      </c>
      <c r="S120" s="42">
        <f t="shared" si="15"/>
        <v>18.521912350597614</v>
      </c>
      <c r="T120" s="336">
        <v>2.51</v>
      </c>
      <c r="U120" s="342">
        <v>4.87</v>
      </c>
      <c r="V120" s="336">
        <v>12.47</v>
      </c>
      <c r="W120" s="336">
        <v>1.98</v>
      </c>
      <c r="X120" s="342">
        <v>2.36</v>
      </c>
      <c r="Y120" s="336">
        <v>2.43</v>
      </c>
      <c r="Z120" s="325">
        <f>(Y120/X120-1)*100</f>
        <v>2.9661016949152685</v>
      </c>
      <c r="AA120" s="337" t="s">
        <v>644</v>
      </c>
      <c r="AB120" s="336">
        <v>33.51</v>
      </c>
      <c r="AC120" s="336">
        <v>46.41</v>
      </c>
      <c r="AD120" s="290">
        <f t="shared" si="16"/>
        <v>38.734706057893185</v>
      </c>
      <c r="AE120" s="328">
        <f t="shared" si="17"/>
        <v>0.1723766429648899</v>
      </c>
    </row>
    <row r="121" spans="1:31" ht="12.75">
      <c r="A121" s="49" t="s">
        <v>1131</v>
      </c>
      <c r="B121" s="50" t="s">
        <v>1132</v>
      </c>
      <c r="C121" s="51" t="s">
        <v>419</v>
      </c>
      <c r="D121" s="228">
        <v>11</v>
      </c>
      <c r="E121" s="231">
        <v>214</v>
      </c>
      <c r="F121" s="92" t="s">
        <v>617</v>
      </c>
      <c r="G121" s="93" t="s">
        <v>617</v>
      </c>
      <c r="H121" s="367">
        <v>52.75</v>
      </c>
      <c r="I121" s="428">
        <f>(K121*4)/H121*100</f>
        <v>1.41042654028436</v>
      </c>
      <c r="J121" s="197">
        <v>0.158</v>
      </c>
      <c r="K121" s="157">
        <v>0.186</v>
      </c>
      <c r="L121" s="120">
        <f t="shared" si="14"/>
        <v>17.721518987341778</v>
      </c>
      <c r="M121" s="64">
        <v>40228</v>
      </c>
      <c r="N121" s="65">
        <v>40232</v>
      </c>
      <c r="O121" s="64">
        <v>40247</v>
      </c>
      <c r="P121" s="65" t="s">
        <v>1418</v>
      </c>
      <c r="Q121" s="56" t="s">
        <v>652</v>
      </c>
      <c r="R121" s="253">
        <f>((K121*4)/T121)*100</f>
        <v>26.382978723404253</v>
      </c>
      <c r="S121" s="52">
        <f t="shared" si="15"/>
        <v>18.70567375886525</v>
      </c>
      <c r="T121" s="338">
        <v>2.82</v>
      </c>
      <c r="U121" s="343">
        <v>0.86</v>
      </c>
      <c r="V121" s="338">
        <v>3.19</v>
      </c>
      <c r="W121" s="338">
        <v>2.44</v>
      </c>
      <c r="X121" s="343">
        <v>4.56</v>
      </c>
      <c r="Y121" s="338">
        <v>5.23</v>
      </c>
      <c r="Z121" s="327">
        <f>(Y121/X121-1)*100</f>
        <v>14.692982456140369</v>
      </c>
      <c r="AA121" s="339" t="s">
        <v>598</v>
      </c>
      <c r="AB121" s="338">
        <v>46.99</v>
      </c>
      <c r="AC121" s="338">
        <v>64.95</v>
      </c>
      <c r="AD121" s="293">
        <f t="shared" si="16"/>
        <v>12.257927218557136</v>
      </c>
      <c r="AE121" s="330">
        <f t="shared" si="17"/>
        <v>-18.783679753656664</v>
      </c>
    </row>
    <row r="122" spans="1:31" ht="12.75">
      <c r="A122" s="40" t="s">
        <v>1532</v>
      </c>
      <c r="B122" s="10" t="s">
        <v>1533</v>
      </c>
      <c r="C122" s="41" t="s">
        <v>1492</v>
      </c>
      <c r="D122" s="227">
        <v>14</v>
      </c>
      <c r="E122" s="230">
        <v>184</v>
      </c>
      <c r="F122" s="81" t="s">
        <v>617</v>
      </c>
      <c r="G122" s="72" t="s">
        <v>617</v>
      </c>
      <c r="H122" s="364">
        <v>44.63</v>
      </c>
      <c r="I122" s="438">
        <f>(K122*4)/H122*100</f>
        <v>1.3443871835088506</v>
      </c>
      <c r="J122" s="243">
        <v>0.12</v>
      </c>
      <c r="K122" s="156">
        <v>0.15</v>
      </c>
      <c r="L122" s="119">
        <f t="shared" si="14"/>
        <v>25</v>
      </c>
      <c r="M122" s="45">
        <v>40309</v>
      </c>
      <c r="N122" s="46">
        <v>40311</v>
      </c>
      <c r="O122" s="45">
        <v>40332</v>
      </c>
      <c r="P122" s="46" t="s">
        <v>1450</v>
      </c>
      <c r="Q122" s="48"/>
      <c r="R122" s="288">
        <f>((K122*4)/T122)*100</f>
        <v>18.181818181818183</v>
      </c>
      <c r="S122" s="42">
        <f t="shared" si="15"/>
        <v>13.524242424242425</v>
      </c>
      <c r="T122" s="336">
        <v>3.3</v>
      </c>
      <c r="U122" s="342">
        <v>0.94</v>
      </c>
      <c r="V122" s="336">
        <v>0.85</v>
      </c>
      <c r="W122" s="336">
        <v>6.06</v>
      </c>
      <c r="X122" s="342">
        <v>3.36</v>
      </c>
      <c r="Y122" s="336">
        <v>3.7</v>
      </c>
      <c r="Z122" s="325">
        <f>(Y122/X122-1)*100</f>
        <v>10.119047619047628</v>
      </c>
      <c r="AA122" s="337" t="s">
        <v>599</v>
      </c>
      <c r="AB122" s="336">
        <v>35.75</v>
      </c>
      <c r="AC122" s="336">
        <v>48.5</v>
      </c>
      <c r="AD122" s="290">
        <f t="shared" si="16"/>
        <v>24.839160839160847</v>
      </c>
      <c r="AE122" s="328">
        <f t="shared" si="17"/>
        <v>-7.979381443298964</v>
      </c>
    </row>
    <row r="123" spans="1:31" ht="12.75">
      <c r="A123" s="40" t="s">
        <v>889</v>
      </c>
      <c r="B123" s="10" t="s">
        <v>890</v>
      </c>
      <c r="C123" s="41" t="s">
        <v>425</v>
      </c>
      <c r="D123" s="227">
        <v>24</v>
      </c>
      <c r="E123" s="231">
        <v>105</v>
      </c>
      <c r="F123" s="59" t="s">
        <v>181</v>
      </c>
      <c r="G123" s="60" t="s">
        <v>181</v>
      </c>
      <c r="H123" s="289">
        <v>39.66</v>
      </c>
      <c r="I123" s="181">
        <f>(K123*4)/H123*100</f>
        <v>3.429147755925366</v>
      </c>
      <c r="J123" s="453">
        <v>0.3090909090909091</v>
      </c>
      <c r="K123" s="156">
        <v>0.34</v>
      </c>
      <c r="L123" s="119">
        <f t="shared" si="14"/>
        <v>10.000000000000009</v>
      </c>
      <c r="M123" s="45">
        <v>40303</v>
      </c>
      <c r="N123" s="46">
        <v>40305</v>
      </c>
      <c r="O123" s="45">
        <v>40312</v>
      </c>
      <c r="P123" s="46" t="s">
        <v>1446</v>
      </c>
      <c r="Q123" s="452" t="s">
        <v>653</v>
      </c>
      <c r="R123" s="288">
        <f>((K123*4)/T123)*100</f>
        <v>43.037974683544306</v>
      </c>
      <c r="S123" s="42">
        <f t="shared" si="15"/>
        <v>12.550632911392404</v>
      </c>
      <c r="T123" s="336">
        <v>3.16</v>
      </c>
      <c r="U123" s="342">
        <v>1.54</v>
      </c>
      <c r="V123" s="336">
        <v>2.91</v>
      </c>
      <c r="W123" s="336">
        <v>1.61</v>
      </c>
      <c r="X123" s="342">
        <v>3.23</v>
      </c>
      <c r="Y123" s="336">
        <v>3.39</v>
      </c>
      <c r="Z123" s="325">
        <f>(Y123/X123-1)*100</f>
        <v>4.953560371517041</v>
      </c>
      <c r="AA123" s="337" t="s">
        <v>600</v>
      </c>
      <c r="AB123" s="336">
        <v>34.65</v>
      </c>
      <c r="AC123" s="336">
        <v>43.69</v>
      </c>
      <c r="AD123" s="290">
        <f t="shared" si="16"/>
        <v>14.458874458874455</v>
      </c>
      <c r="AE123" s="328">
        <f t="shared" si="17"/>
        <v>-9.22407873655299</v>
      </c>
    </row>
    <row r="124" spans="1:31" ht="12.75">
      <c r="A124" s="40" t="s">
        <v>1629</v>
      </c>
      <c r="B124" s="10" t="s">
        <v>1636</v>
      </c>
      <c r="C124" s="41" t="s">
        <v>421</v>
      </c>
      <c r="D124" s="227">
        <v>20</v>
      </c>
      <c r="E124" s="231">
        <v>122</v>
      </c>
      <c r="F124" s="81" t="s">
        <v>617</v>
      </c>
      <c r="G124" s="72" t="s">
        <v>617</v>
      </c>
      <c r="H124" s="365">
        <v>50.82</v>
      </c>
      <c r="I124" s="438">
        <f>(K124*4)/H124*100</f>
        <v>1.6528925619834711</v>
      </c>
      <c r="J124" s="198">
        <v>0.2</v>
      </c>
      <c r="K124" s="156">
        <v>0.21</v>
      </c>
      <c r="L124" s="119">
        <f t="shared" si="14"/>
        <v>4.999999999999982</v>
      </c>
      <c r="M124" s="45">
        <v>40422</v>
      </c>
      <c r="N124" s="46">
        <v>40424</v>
      </c>
      <c r="O124" s="45">
        <v>40438</v>
      </c>
      <c r="P124" s="46" t="s">
        <v>1482</v>
      </c>
      <c r="Q124" s="48"/>
      <c r="R124" s="288">
        <f>((K124*4)/T124)*100</f>
        <v>13.375796178343949</v>
      </c>
      <c r="S124" s="42">
        <f t="shared" si="15"/>
        <v>8.09235668789809</v>
      </c>
      <c r="T124" s="336">
        <v>6.28</v>
      </c>
      <c r="U124" s="342">
        <v>1.45</v>
      </c>
      <c r="V124" s="336">
        <v>0.72</v>
      </c>
      <c r="W124" s="336">
        <v>0.8</v>
      </c>
      <c r="X124" s="342">
        <v>4.91</v>
      </c>
      <c r="Y124" s="336">
        <v>6.28</v>
      </c>
      <c r="Z124" s="325">
        <f>(Y124/X124-1)*100</f>
        <v>27.90224032586559</v>
      </c>
      <c r="AA124" s="337" t="s">
        <v>1739</v>
      </c>
      <c r="AB124" s="336">
        <v>44.08</v>
      </c>
      <c r="AC124" s="336">
        <v>56.42</v>
      </c>
      <c r="AD124" s="290">
        <f t="shared" si="16"/>
        <v>15.290381125226865</v>
      </c>
      <c r="AE124" s="328">
        <f t="shared" si="17"/>
        <v>-9.925558312655088</v>
      </c>
    </row>
    <row r="125" spans="1:31" ht="12.75">
      <c r="A125" s="40" t="s">
        <v>723</v>
      </c>
      <c r="B125" s="10" t="s">
        <v>724</v>
      </c>
      <c r="C125" s="41" t="s">
        <v>463</v>
      </c>
      <c r="D125" s="227">
        <v>23</v>
      </c>
      <c r="E125" s="231">
        <v>111</v>
      </c>
      <c r="F125" s="59" t="s">
        <v>181</v>
      </c>
      <c r="G125" s="60" t="s">
        <v>181</v>
      </c>
      <c r="H125" s="289">
        <v>28.61</v>
      </c>
      <c r="I125" s="181">
        <f>(K125*4)/H125*100</f>
        <v>3.4952813701502974</v>
      </c>
      <c r="J125" s="198">
        <v>0.2</v>
      </c>
      <c r="K125" s="156">
        <v>0.25</v>
      </c>
      <c r="L125" s="119">
        <f t="shared" si="14"/>
        <v>25</v>
      </c>
      <c r="M125" s="154">
        <v>40340</v>
      </c>
      <c r="N125" s="153">
        <v>40344</v>
      </c>
      <c r="O125" s="154">
        <v>40360</v>
      </c>
      <c r="P125" s="46" t="s">
        <v>1416</v>
      </c>
      <c r="Q125" s="48"/>
      <c r="R125" s="288">
        <f>((K125*4)/T125)*100</f>
        <v>44.44444444444444</v>
      </c>
      <c r="S125" s="42">
        <f t="shared" si="15"/>
        <v>12.715555555555556</v>
      </c>
      <c r="T125" s="336">
        <v>2.25</v>
      </c>
      <c r="U125" s="342">
        <v>3.87</v>
      </c>
      <c r="V125" s="336">
        <v>0.57</v>
      </c>
      <c r="W125" s="336">
        <v>1.82</v>
      </c>
      <c r="X125" s="342">
        <v>2.26</v>
      </c>
      <c r="Y125" s="336">
        <v>2.37</v>
      </c>
      <c r="Z125" s="325">
        <f>(Y125/X125-1)*100</f>
        <v>4.86725663716816</v>
      </c>
      <c r="AA125" s="337" t="s">
        <v>601</v>
      </c>
      <c r="AB125" s="336">
        <v>23.18</v>
      </c>
      <c r="AC125" s="336">
        <v>28.94</v>
      </c>
      <c r="AD125" s="290">
        <f t="shared" si="16"/>
        <v>23.42536669542709</v>
      </c>
      <c r="AE125" s="328">
        <f t="shared" si="17"/>
        <v>-1.1402902557014576</v>
      </c>
    </row>
    <row r="126" spans="1:31" ht="12.75">
      <c r="A126" s="40" t="s">
        <v>843</v>
      </c>
      <c r="B126" s="10" t="s">
        <v>844</v>
      </c>
      <c r="C126" s="41" t="s">
        <v>425</v>
      </c>
      <c r="D126" s="227">
        <v>19</v>
      </c>
      <c r="E126" s="232">
        <v>124</v>
      </c>
      <c r="F126" s="59" t="s">
        <v>181</v>
      </c>
      <c r="G126" s="60" t="s">
        <v>181</v>
      </c>
      <c r="H126" s="289">
        <v>35.51</v>
      </c>
      <c r="I126" s="181">
        <f>(K126*4)/H126*100</f>
        <v>2.083920022528865</v>
      </c>
      <c r="J126" s="198">
        <v>0.175</v>
      </c>
      <c r="K126" s="156">
        <v>0.185</v>
      </c>
      <c r="L126" s="119">
        <f t="shared" si="14"/>
        <v>5.714285714285716</v>
      </c>
      <c r="M126" s="45">
        <v>40156</v>
      </c>
      <c r="N126" s="46">
        <v>40158</v>
      </c>
      <c r="O126" s="45">
        <v>40182</v>
      </c>
      <c r="P126" s="46" t="s">
        <v>1427</v>
      </c>
      <c r="Q126" s="48"/>
      <c r="R126" s="288">
        <f>((K126*4)/T126)*100</f>
        <v>30.833333333333336</v>
      </c>
      <c r="S126" s="42">
        <f t="shared" si="15"/>
        <v>14.795833333333333</v>
      </c>
      <c r="T126" s="336">
        <v>2.4</v>
      </c>
      <c r="U126" s="342">
        <v>2.58</v>
      </c>
      <c r="V126" s="336">
        <v>2.36</v>
      </c>
      <c r="W126" s="336">
        <v>1.35</v>
      </c>
      <c r="X126" s="342">
        <v>2.21</v>
      </c>
      <c r="Y126" s="336">
        <v>2.25</v>
      </c>
      <c r="Z126" s="325">
        <f>(Y126/X126-1)*100</f>
        <v>1.8099547511312153</v>
      </c>
      <c r="AA126" s="337" t="s">
        <v>602</v>
      </c>
      <c r="AB126" s="336">
        <v>31.77</v>
      </c>
      <c r="AC126" s="336">
        <v>44.68</v>
      </c>
      <c r="AD126" s="290">
        <f t="shared" si="16"/>
        <v>11.77211205539817</v>
      </c>
      <c r="AE126" s="328">
        <f t="shared" si="17"/>
        <v>-20.523724261414507</v>
      </c>
    </row>
    <row r="127" spans="1:31" ht="12.75">
      <c r="A127" s="30" t="s">
        <v>778</v>
      </c>
      <c r="B127" s="17" t="s">
        <v>779</v>
      </c>
      <c r="C127" s="31" t="s">
        <v>463</v>
      </c>
      <c r="D127" s="226">
        <v>11</v>
      </c>
      <c r="E127" s="231">
        <v>213</v>
      </c>
      <c r="F127" s="57" t="s">
        <v>181</v>
      </c>
      <c r="G127" s="58" t="s">
        <v>181</v>
      </c>
      <c r="H127" s="368">
        <v>33.43</v>
      </c>
      <c r="I127" s="180">
        <f>(K127*4)/H127*100</f>
        <v>4.666467244989531</v>
      </c>
      <c r="J127" s="196">
        <v>0.29</v>
      </c>
      <c r="K127" s="159">
        <v>0.39</v>
      </c>
      <c r="L127" s="158">
        <f t="shared" si="14"/>
        <v>34.48275862068968</v>
      </c>
      <c r="M127" s="36">
        <v>40228</v>
      </c>
      <c r="N127" s="37">
        <v>40232</v>
      </c>
      <c r="O127" s="36">
        <v>40245</v>
      </c>
      <c r="P127" s="352" t="s">
        <v>1428</v>
      </c>
      <c r="Q127" s="39"/>
      <c r="R127" s="252">
        <f>((K127*4)/T127)*100</f>
        <v>53.79310344827587</v>
      </c>
      <c r="S127" s="33">
        <f t="shared" si="15"/>
        <v>11.527586206896553</v>
      </c>
      <c r="T127" s="334">
        <v>2.9</v>
      </c>
      <c r="U127" s="341">
        <v>2.3</v>
      </c>
      <c r="V127" s="334">
        <v>0.87</v>
      </c>
      <c r="W127" s="334">
        <v>1.57</v>
      </c>
      <c r="X127" s="341">
        <v>2.91</v>
      </c>
      <c r="Y127" s="334">
        <v>2.82</v>
      </c>
      <c r="Z127" s="326">
        <f>(Y127/X127-1)*100</f>
        <v>-3.0927835051546504</v>
      </c>
      <c r="AA127" s="335" t="s">
        <v>1734</v>
      </c>
      <c r="AB127" s="334">
        <v>27.81</v>
      </c>
      <c r="AC127" s="334">
        <v>34.43</v>
      </c>
      <c r="AD127" s="324">
        <f t="shared" si="16"/>
        <v>20.208558072635746</v>
      </c>
      <c r="AE127" s="329">
        <f t="shared" si="17"/>
        <v>-2.904443799012489</v>
      </c>
    </row>
    <row r="128" spans="1:31" ht="12.75">
      <c r="A128" s="40" t="s">
        <v>1544</v>
      </c>
      <c r="B128" s="10" t="s">
        <v>1545</v>
      </c>
      <c r="C128" s="41" t="s">
        <v>425</v>
      </c>
      <c r="D128" s="227">
        <v>14</v>
      </c>
      <c r="E128" s="231">
        <v>181</v>
      </c>
      <c r="F128" s="59" t="s">
        <v>181</v>
      </c>
      <c r="G128" s="60" t="s">
        <v>181</v>
      </c>
      <c r="H128" s="365">
        <v>8.01</v>
      </c>
      <c r="I128" s="181">
        <f>(K128*4)/H128*100</f>
        <v>6.991260923845194</v>
      </c>
      <c r="J128" s="198">
        <v>0.13</v>
      </c>
      <c r="K128" s="156">
        <v>0.14</v>
      </c>
      <c r="L128" s="119">
        <f t="shared" si="14"/>
        <v>7.692307692307709</v>
      </c>
      <c r="M128" s="87">
        <v>39694</v>
      </c>
      <c r="N128" s="88">
        <v>39696</v>
      </c>
      <c r="O128" s="87">
        <v>39710</v>
      </c>
      <c r="P128" s="46" t="s">
        <v>1460</v>
      </c>
      <c r="Q128" s="48"/>
      <c r="R128" s="288">
        <f>((K128*4)/T128)*100</f>
        <v>93.33333333333334</v>
      </c>
      <c r="S128" s="42">
        <f t="shared" si="15"/>
        <v>13.35</v>
      </c>
      <c r="T128" s="336">
        <v>0.6</v>
      </c>
      <c r="U128" s="342" t="s">
        <v>617</v>
      </c>
      <c r="V128" s="336">
        <v>2.35</v>
      </c>
      <c r="W128" s="336">
        <v>1.11</v>
      </c>
      <c r="X128" s="342" t="s">
        <v>617</v>
      </c>
      <c r="Y128" s="336" t="s">
        <v>617</v>
      </c>
      <c r="Z128" s="325" t="s">
        <v>185</v>
      </c>
      <c r="AA128" s="337" t="s">
        <v>603</v>
      </c>
      <c r="AB128" s="336">
        <v>7.01</v>
      </c>
      <c r="AC128" s="336">
        <v>10</v>
      </c>
      <c r="AD128" s="290">
        <f t="shared" si="16"/>
        <v>14.265335235378032</v>
      </c>
      <c r="AE128" s="328">
        <f t="shared" si="17"/>
        <v>-19.900000000000002</v>
      </c>
    </row>
    <row r="129" spans="1:31" ht="12.75">
      <c r="A129" s="40" t="s">
        <v>1127</v>
      </c>
      <c r="B129" s="10" t="s">
        <v>1128</v>
      </c>
      <c r="C129" s="41" t="s">
        <v>416</v>
      </c>
      <c r="D129" s="227">
        <v>16</v>
      </c>
      <c r="E129" s="231">
        <v>161</v>
      </c>
      <c r="F129" s="59" t="s">
        <v>156</v>
      </c>
      <c r="G129" s="60" t="s">
        <v>156</v>
      </c>
      <c r="H129" s="289">
        <v>71.23</v>
      </c>
      <c r="I129" s="181">
        <f>(K129*4)/H129*100</f>
        <v>2.386634844868735</v>
      </c>
      <c r="J129" s="198">
        <v>0.385</v>
      </c>
      <c r="K129" s="156">
        <v>0.425</v>
      </c>
      <c r="L129" s="119">
        <f t="shared" si="14"/>
        <v>10.389610389610393</v>
      </c>
      <c r="M129" s="154">
        <v>40226</v>
      </c>
      <c r="N129" s="153">
        <v>40228</v>
      </c>
      <c r="O129" s="154">
        <v>40247</v>
      </c>
      <c r="P129" s="46" t="s">
        <v>1418</v>
      </c>
      <c r="Q129" s="48"/>
      <c r="R129" s="288">
        <f>((K129*4)/T129)*100</f>
        <v>38.46153846153847</v>
      </c>
      <c r="S129" s="42">
        <f t="shared" si="15"/>
        <v>16.115384615384617</v>
      </c>
      <c r="T129" s="336">
        <v>4.42</v>
      </c>
      <c r="U129" s="342">
        <v>1.46</v>
      </c>
      <c r="V129" s="336">
        <v>1.24</v>
      </c>
      <c r="W129" s="336">
        <v>3.33</v>
      </c>
      <c r="X129" s="342">
        <v>4.72</v>
      </c>
      <c r="Y129" s="336">
        <v>5.31</v>
      </c>
      <c r="Z129" s="325">
        <f>(Y129/X129-1)*100</f>
        <v>12.5</v>
      </c>
      <c r="AA129" s="337" t="s">
        <v>604</v>
      </c>
      <c r="AB129" s="336">
        <v>59.31</v>
      </c>
      <c r="AC129" s="336">
        <v>77.09</v>
      </c>
      <c r="AD129" s="290">
        <f t="shared" si="16"/>
        <v>20.097791266228292</v>
      </c>
      <c r="AE129" s="328">
        <f t="shared" si="17"/>
        <v>-7.601504734725645</v>
      </c>
    </row>
    <row r="130" spans="1:31" ht="12.75">
      <c r="A130" s="40" t="s">
        <v>269</v>
      </c>
      <c r="B130" s="10" t="s">
        <v>270</v>
      </c>
      <c r="C130" s="152" t="s">
        <v>1491</v>
      </c>
      <c r="D130" s="227">
        <v>16</v>
      </c>
      <c r="E130" s="231">
        <v>158</v>
      </c>
      <c r="F130" s="81" t="s">
        <v>617</v>
      </c>
      <c r="G130" s="72" t="s">
        <v>617</v>
      </c>
      <c r="H130" s="289">
        <v>29.25</v>
      </c>
      <c r="I130" s="438">
        <f>(K130*2)/H130*100</f>
        <v>1.3675213675213675</v>
      </c>
      <c r="J130" s="198">
        <v>0.06</v>
      </c>
      <c r="K130" s="156">
        <v>0.2</v>
      </c>
      <c r="L130" s="119">
        <f t="shared" si="14"/>
        <v>233.33333333333334</v>
      </c>
      <c r="M130" s="45">
        <v>40144</v>
      </c>
      <c r="N130" s="46">
        <v>40148</v>
      </c>
      <c r="O130" s="45">
        <v>40162</v>
      </c>
      <c r="P130" s="46" t="s">
        <v>1484</v>
      </c>
      <c r="Q130" s="160" t="s">
        <v>1498</v>
      </c>
      <c r="R130" s="288">
        <f>((K130*4)/T130)*100</f>
        <v>65.04065040650407</v>
      </c>
      <c r="S130" s="42">
        <f t="shared" si="15"/>
        <v>23.78048780487805</v>
      </c>
      <c r="T130" s="336">
        <v>1.23</v>
      </c>
      <c r="U130" s="342">
        <v>2.04</v>
      </c>
      <c r="V130" s="336">
        <v>0.31</v>
      </c>
      <c r="W130" s="336">
        <v>0.98</v>
      </c>
      <c r="X130" s="342">
        <v>1.37</v>
      </c>
      <c r="Y130" s="336">
        <v>2.12</v>
      </c>
      <c r="Z130" s="325">
        <f>(Y130/X130-1)*100</f>
        <v>54.74452554744524</v>
      </c>
      <c r="AA130" s="337" t="s">
        <v>605</v>
      </c>
      <c r="AB130" s="336">
        <v>25.76</v>
      </c>
      <c r="AC130" s="336">
        <v>46.63</v>
      </c>
      <c r="AD130" s="290">
        <f t="shared" si="16"/>
        <v>13.548136645962728</v>
      </c>
      <c r="AE130" s="328">
        <f t="shared" si="17"/>
        <v>-37.27214239759812</v>
      </c>
    </row>
    <row r="131" spans="1:31" ht="12.75">
      <c r="A131" s="350" t="s">
        <v>726</v>
      </c>
      <c r="B131" s="50" t="s">
        <v>725</v>
      </c>
      <c r="C131" s="51" t="s">
        <v>449</v>
      </c>
      <c r="D131" s="228">
        <v>22</v>
      </c>
      <c r="E131" s="231">
        <v>114</v>
      </c>
      <c r="F131" s="61" t="s">
        <v>181</v>
      </c>
      <c r="G131" s="63" t="s">
        <v>181</v>
      </c>
      <c r="H131" s="292">
        <v>34.41</v>
      </c>
      <c r="I131" s="182">
        <f>(K131*4)/H131*100</f>
        <v>7.032839290903807</v>
      </c>
      <c r="J131" s="197">
        <v>0.6</v>
      </c>
      <c r="K131" s="157">
        <v>0.605</v>
      </c>
      <c r="L131" s="351">
        <f t="shared" si="14"/>
        <v>0.8333333333333304</v>
      </c>
      <c r="M131" s="64">
        <v>40343</v>
      </c>
      <c r="N131" s="65">
        <v>40345</v>
      </c>
      <c r="O131" s="64">
        <v>40359</v>
      </c>
      <c r="P131" s="65" t="s">
        <v>1415</v>
      </c>
      <c r="Q131" s="56"/>
      <c r="R131" s="253">
        <f>((K131*4)/T131)*100</f>
        <v>162.41610738255034</v>
      </c>
      <c r="S131" s="52">
        <f t="shared" si="15"/>
        <v>23.09395973154362</v>
      </c>
      <c r="T131" s="338">
        <v>1.49</v>
      </c>
      <c r="U131" s="343">
        <v>5.43</v>
      </c>
      <c r="V131" s="338">
        <v>12.44</v>
      </c>
      <c r="W131" s="338">
        <v>3.02</v>
      </c>
      <c r="X131" s="343">
        <v>2.64</v>
      </c>
      <c r="Y131" s="338">
        <v>2.51</v>
      </c>
      <c r="Z131" s="327">
        <f>(Y131/X131-1)*100</f>
        <v>-4.924242424242442</v>
      </c>
      <c r="AA131" s="339" t="s">
        <v>606</v>
      </c>
      <c r="AB131" s="338">
        <v>29.52</v>
      </c>
      <c r="AC131" s="338">
        <v>36.75</v>
      </c>
      <c r="AD131" s="293">
        <f t="shared" si="16"/>
        <v>16.565040650406495</v>
      </c>
      <c r="AE131" s="330">
        <f t="shared" si="17"/>
        <v>-6.36734693877552</v>
      </c>
    </row>
    <row r="132" spans="1:31" ht="12.75">
      <c r="A132" s="275" t="s">
        <v>267</v>
      </c>
      <c r="B132" s="17" t="s">
        <v>268</v>
      </c>
      <c r="C132" s="31" t="s">
        <v>449</v>
      </c>
      <c r="D132" s="226">
        <v>16</v>
      </c>
      <c r="E132" s="230">
        <v>159</v>
      </c>
      <c r="F132" s="57" t="s">
        <v>181</v>
      </c>
      <c r="G132" s="73" t="s">
        <v>617</v>
      </c>
      <c r="H132" s="321">
        <v>18.08</v>
      </c>
      <c r="I132" s="180">
        <f>(K132*4)/H132*100</f>
        <v>5.365044247787611</v>
      </c>
      <c r="J132" s="196">
        <v>0.24</v>
      </c>
      <c r="K132" s="159">
        <v>0.2425</v>
      </c>
      <c r="L132" s="199">
        <f t="shared" si="14"/>
        <v>1.041666666666674</v>
      </c>
      <c r="M132" s="36">
        <v>40184</v>
      </c>
      <c r="N132" s="37">
        <v>40186</v>
      </c>
      <c r="O132" s="36">
        <v>40200</v>
      </c>
      <c r="P132" s="37" t="s">
        <v>1430</v>
      </c>
      <c r="Q132" s="268" t="s">
        <v>1495</v>
      </c>
      <c r="R132" s="288">
        <f aca="true" t="shared" si="18" ref="R132:R138">((K132*4)/T132)*100</f>
        <v>183.01886792452828</v>
      </c>
      <c r="S132" s="42">
        <f aca="true" t="shared" si="19" ref="S132:S138">H132/T132</f>
        <v>34.11320754716981</v>
      </c>
      <c r="T132" s="336">
        <v>0.53</v>
      </c>
      <c r="U132" s="342">
        <v>3.4</v>
      </c>
      <c r="V132" s="336">
        <v>5.53</v>
      </c>
      <c r="W132" s="336">
        <v>2.23</v>
      </c>
      <c r="X132" s="342">
        <v>1.19</v>
      </c>
      <c r="Y132" s="336">
        <v>1.26</v>
      </c>
      <c r="Z132" s="325">
        <f>(Y132/X132-1)*100</f>
        <v>5.882352941176472</v>
      </c>
      <c r="AA132" s="337" t="s">
        <v>607</v>
      </c>
      <c r="AB132" s="336">
        <v>13.58</v>
      </c>
      <c r="AC132" s="336">
        <v>19.5</v>
      </c>
      <c r="AD132" s="290">
        <f aca="true" t="shared" si="20" ref="AD132:AD138">((H132-AB132)/AB132)*100</f>
        <v>33.13696612665684</v>
      </c>
      <c r="AE132" s="328">
        <f aca="true" t="shared" si="21" ref="AE132:AE138">((H132-AC132)/AC132)*100</f>
        <v>-7.282051282051291</v>
      </c>
    </row>
    <row r="133" spans="1:31" ht="12.75">
      <c r="A133" s="40" t="s">
        <v>1560</v>
      </c>
      <c r="B133" s="48" t="s">
        <v>1561</v>
      </c>
      <c r="C133" s="48" t="s">
        <v>422</v>
      </c>
      <c r="D133" s="227">
        <v>13</v>
      </c>
      <c r="E133" s="231">
        <v>197</v>
      </c>
      <c r="F133" s="81" t="s">
        <v>617</v>
      </c>
      <c r="G133" s="72" t="s">
        <v>617</v>
      </c>
      <c r="H133" s="364">
        <v>18.7</v>
      </c>
      <c r="I133" s="181">
        <f>(K133*4)/H133*100</f>
        <v>8.556149732620321</v>
      </c>
      <c r="J133" s="455">
        <v>0.380952</v>
      </c>
      <c r="K133" s="156">
        <v>0.4</v>
      </c>
      <c r="L133" s="119">
        <f aca="true" t="shared" si="22" ref="L133:L138">((K133/J133)-1)*100</f>
        <v>5.000105000104993</v>
      </c>
      <c r="M133" s="45">
        <v>40435</v>
      </c>
      <c r="N133" s="46">
        <v>40437</v>
      </c>
      <c r="O133" s="45">
        <v>40450</v>
      </c>
      <c r="P133" s="46" t="s">
        <v>1415</v>
      </c>
      <c r="Q133" s="452" t="s">
        <v>653</v>
      </c>
      <c r="R133" s="288">
        <f t="shared" si="18"/>
        <v>207.79220779220782</v>
      </c>
      <c r="S133" s="42">
        <f t="shared" si="19"/>
        <v>24.285714285714285</v>
      </c>
      <c r="T133" s="336">
        <v>0.77</v>
      </c>
      <c r="U133" s="342" t="s">
        <v>617</v>
      </c>
      <c r="V133" s="336">
        <v>2.93</v>
      </c>
      <c r="W133" s="336" t="s">
        <v>277</v>
      </c>
      <c r="X133" s="342" t="s">
        <v>617</v>
      </c>
      <c r="Y133" s="336" t="s">
        <v>617</v>
      </c>
      <c r="Z133" s="325" t="s">
        <v>185</v>
      </c>
      <c r="AA133" s="337" t="s">
        <v>650</v>
      </c>
      <c r="AB133" s="336">
        <v>13.5</v>
      </c>
      <c r="AC133" s="336">
        <v>20.8</v>
      </c>
      <c r="AD133" s="290">
        <f t="shared" si="20"/>
        <v>38.51851851851851</v>
      </c>
      <c r="AE133" s="328">
        <f t="shared" si="21"/>
        <v>-10.096153846153854</v>
      </c>
    </row>
    <row r="134" spans="1:31" ht="12.75">
      <c r="A134" s="40" t="s">
        <v>1580</v>
      </c>
      <c r="B134" s="48" t="s">
        <v>1581</v>
      </c>
      <c r="C134" s="48" t="s">
        <v>444</v>
      </c>
      <c r="D134" s="227">
        <v>13</v>
      </c>
      <c r="E134" s="231">
        <v>200</v>
      </c>
      <c r="F134" s="59" t="s">
        <v>181</v>
      </c>
      <c r="G134" s="60" t="s">
        <v>181</v>
      </c>
      <c r="H134" s="364">
        <v>28.95</v>
      </c>
      <c r="I134" s="181">
        <f>(K134*4)/H134*100</f>
        <v>7.018998272884283</v>
      </c>
      <c r="J134" s="156">
        <v>0.506</v>
      </c>
      <c r="K134" s="156">
        <v>0.508</v>
      </c>
      <c r="L134" s="179">
        <f t="shared" si="22"/>
        <v>0.39525691699604515</v>
      </c>
      <c r="M134" s="45">
        <v>40449</v>
      </c>
      <c r="N134" s="46">
        <v>40451</v>
      </c>
      <c r="O134" s="45">
        <v>40466</v>
      </c>
      <c r="P134" s="46" t="s">
        <v>1429</v>
      </c>
      <c r="Q134" s="48"/>
      <c r="R134" s="288">
        <f t="shared" si="18"/>
        <v>108.66310160427808</v>
      </c>
      <c r="S134" s="42">
        <f t="shared" si="19"/>
        <v>15.481283422459892</v>
      </c>
      <c r="T134" s="336">
        <v>1.87</v>
      </c>
      <c r="U134" s="342" t="s">
        <v>277</v>
      </c>
      <c r="V134" s="336">
        <v>4.36</v>
      </c>
      <c r="W134" s="336">
        <v>1.81</v>
      </c>
      <c r="X134" s="342">
        <v>1.84</v>
      </c>
      <c r="Y134" s="336">
        <v>1.92</v>
      </c>
      <c r="Z134" s="325">
        <f>(Y134/X134-1)*100</f>
        <v>4.347826086956519</v>
      </c>
      <c r="AA134" s="337" t="s">
        <v>608</v>
      </c>
      <c r="AB134" s="336">
        <v>24.69</v>
      </c>
      <c r="AC134" s="336">
        <v>31</v>
      </c>
      <c r="AD134" s="290">
        <f t="shared" si="20"/>
        <v>17.253948967193185</v>
      </c>
      <c r="AE134" s="328">
        <f t="shared" si="21"/>
        <v>-6.612903225806453</v>
      </c>
    </row>
    <row r="135" spans="1:31" ht="12.75">
      <c r="A135" s="40" t="s">
        <v>1677</v>
      </c>
      <c r="B135" s="48" t="s">
        <v>1678</v>
      </c>
      <c r="C135" s="48" t="s">
        <v>430</v>
      </c>
      <c r="D135" s="227">
        <v>17</v>
      </c>
      <c r="E135" s="231">
        <v>139</v>
      </c>
      <c r="F135" s="59" t="s">
        <v>181</v>
      </c>
      <c r="G135" s="60" t="s">
        <v>181</v>
      </c>
      <c r="H135" s="289">
        <v>34.31</v>
      </c>
      <c r="I135" s="438">
        <f>(K135*4)/H135*100</f>
        <v>1.8653453803555813</v>
      </c>
      <c r="J135" s="198">
        <v>0.15</v>
      </c>
      <c r="K135" s="156">
        <v>0.16</v>
      </c>
      <c r="L135" s="119">
        <f t="shared" si="22"/>
        <v>6.666666666666665</v>
      </c>
      <c r="M135" s="150">
        <v>40105</v>
      </c>
      <c r="N135" s="151">
        <v>40101</v>
      </c>
      <c r="O135" s="150">
        <v>40121</v>
      </c>
      <c r="P135" s="46" t="s">
        <v>1448</v>
      </c>
      <c r="Q135" s="48"/>
      <c r="R135" s="288">
        <f t="shared" si="18"/>
        <v>27.947598253275107</v>
      </c>
      <c r="S135" s="42">
        <f t="shared" si="19"/>
        <v>14.982532751091703</v>
      </c>
      <c r="T135" s="336">
        <v>2.29</v>
      </c>
      <c r="U135" s="342">
        <v>0.78</v>
      </c>
      <c r="V135" s="336">
        <v>1.03</v>
      </c>
      <c r="W135" s="336">
        <v>1.99</v>
      </c>
      <c r="X135" s="342">
        <v>2.13</v>
      </c>
      <c r="Y135" s="336">
        <v>2.5</v>
      </c>
      <c r="Z135" s="325">
        <f>(Y135/X135-1)*100</f>
        <v>17.37089201877935</v>
      </c>
      <c r="AA135" s="337" t="s">
        <v>608</v>
      </c>
      <c r="AB135" s="336">
        <v>32.74</v>
      </c>
      <c r="AC135" s="336">
        <v>44.84</v>
      </c>
      <c r="AD135" s="290">
        <f t="shared" si="20"/>
        <v>4.795357361026268</v>
      </c>
      <c r="AE135" s="328">
        <f t="shared" si="21"/>
        <v>-23.48349687778769</v>
      </c>
    </row>
    <row r="136" spans="1:31" ht="12.75">
      <c r="A136" s="49" t="s">
        <v>1679</v>
      </c>
      <c r="B136" s="56" t="s">
        <v>1680</v>
      </c>
      <c r="C136" s="48" t="s">
        <v>425</v>
      </c>
      <c r="D136" s="227">
        <v>19</v>
      </c>
      <c r="E136" s="232">
        <v>126</v>
      </c>
      <c r="F136" s="59" t="s">
        <v>181</v>
      </c>
      <c r="G136" s="60" t="s">
        <v>156</v>
      </c>
      <c r="H136" s="289">
        <v>54.49</v>
      </c>
      <c r="I136" s="181">
        <f>(K136*4)/H136*100</f>
        <v>2.6426867315103686</v>
      </c>
      <c r="J136" s="198">
        <v>0.35</v>
      </c>
      <c r="K136" s="156">
        <v>0.36</v>
      </c>
      <c r="L136" s="119">
        <f t="shared" si="22"/>
        <v>2.857142857142869</v>
      </c>
      <c r="M136" s="45">
        <v>40213</v>
      </c>
      <c r="N136" s="46">
        <v>40211</v>
      </c>
      <c r="O136" s="45">
        <v>40222</v>
      </c>
      <c r="P136" s="46" t="s">
        <v>1420</v>
      </c>
      <c r="Q136" s="48"/>
      <c r="R136" s="288">
        <f t="shared" si="18"/>
        <v>45.141065830721</v>
      </c>
      <c r="S136" s="42">
        <f t="shared" si="19"/>
        <v>17.08150470219436</v>
      </c>
      <c r="T136" s="336">
        <v>3.19</v>
      </c>
      <c r="U136" s="342">
        <v>3.72</v>
      </c>
      <c r="V136" s="336">
        <v>5.92</v>
      </c>
      <c r="W136" s="336">
        <v>2.99</v>
      </c>
      <c r="X136" s="342">
        <v>3.23</v>
      </c>
      <c r="Y136" s="336">
        <v>3.49</v>
      </c>
      <c r="Z136" s="325">
        <f>(Y136/X136-1)*100</f>
        <v>8.049535603715174</v>
      </c>
      <c r="AA136" s="337" t="s">
        <v>609</v>
      </c>
      <c r="AB136" s="336">
        <v>47.08</v>
      </c>
      <c r="AC136" s="336">
        <v>61.25</v>
      </c>
      <c r="AD136" s="290">
        <f t="shared" si="20"/>
        <v>15.7391673746814</v>
      </c>
      <c r="AE136" s="328">
        <f t="shared" si="21"/>
        <v>-11.036734693877548</v>
      </c>
    </row>
    <row r="137" spans="1:31" ht="12.75">
      <c r="A137" s="30" t="s">
        <v>1582</v>
      </c>
      <c r="B137" s="17" t="s">
        <v>1583</v>
      </c>
      <c r="C137" s="30" t="s">
        <v>425</v>
      </c>
      <c r="D137" s="226">
        <v>10</v>
      </c>
      <c r="E137" s="230">
        <v>221</v>
      </c>
      <c r="F137" s="57" t="s">
        <v>156</v>
      </c>
      <c r="G137" s="58" t="s">
        <v>156</v>
      </c>
      <c r="H137" s="357">
        <v>37.51</v>
      </c>
      <c r="I137" s="439">
        <f>(K137*4)/H137*100</f>
        <v>1.2796587576646228</v>
      </c>
      <c r="J137" s="244">
        <v>0.1</v>
      </c>
      <c r="K137" s="159">
        <v>0.12</v>
      </c>
      <c r="L137" s="185">
        <f t="shared" si="22"/>
        <v>19.999999999999996</v>
      </c>
      <c r="M137" s="123">
        <v>39575</v>
      </c>
      <c r="N137" s="123">
        <v>39577</v>
      </c>
      <c r="O137" s="123">
        <v>39598</v>
      </c>
      <c r="P137" s="38" t="s">
        <v>1459</v>
      </c>
      <c r="Q137" s="39"/>
      <c r="R137" s="252">
        <f t="shared" si="18"/>
        <v>282.35294117647055</v>
      </c>
      <c r="S137" s="33">
        <f t="shared" si="19"/>
        <v>220.6470588235294</v>
      </c>
      <c r="T137" s="334">
        <v>0.17</v>
      </c>
      <c r="U137" s="341">
        <v>6.54</v>
      </c>
      <c r="V137" s="334">
        <v>2.33</v>
      </c>
      <c r="W137" s="334">
        <v>0.85</v>
      </c>
      <c r="X137" s="341">
        <v>1.15</v>
      </c>
      <c r="Y137" s="334">
        <v>2.52</v>
      </c>
      <c r="Z137" s="326">
        <f>(Y137/X137-1)*100</f>
        <v>119.13043478260872</v>
      </c>
      <c r="AA137" s="335" t="s">
        <v>610</v>
      </c>
      <c r="AB137" s="334">
        <v>24.16</v>
      </c>
      <c r="AC137" s="334">
        <v>46</v>
      </c>
      <c r="AD137" s="324">
        <f t="shared" si="20"/>
        <v>55.256622516556284</v>
      </c>
      <c r="AE137" s="329">
        <f t="shared" si="21"/>
        <v>-18.456521739130437</v>
      </c>
    </row>
    <row r="138" spans="1:31" ht="12.75">
      <c r="A138" s="49" t="s">
        <v>396</v>
      </c>
      <c r="B138" s="50" t="s">
        <v>397</v>
      </c>
      <c r="C138" s="49" t="s">
        <v>423</v>
      </c>
      <c r="D138" s="228">
        <v>13</v>
      </c>
      <c r="E138" s="232">
        <v>192</v>
      </c>
      <c r="F138" s="61" t="s">
        <v>181</v>
      </c>
      <c r="G138" s="63" t="s">
        <v>181</v>
      </c>
      <c r="H138" s="366">
        <v>16.03</v>
      </c>
      <c r="I138" s="182">
        <f>(K138*4)/H138*100</f>
        <v>3.1940112289457265</v>
      </c>
      <c r="J138" s="242">
        <v>0.126</v>
      </c>
      <c r="K138" s="157">
        <v>0.128</v>
      </c>
      <c r="L138" s="271">
        <f t="shared" si="22"/>
        <v>1.5873015873015817</v>
      </c>
      <c r="M138" s="65">
        <v>40176</v>
      </c>
      <c r="N138" s="65">
        <v>40178</v>
      </c>
      <c r="O138" s="65">
        <v>40193</v>
      </c>
      <c r="P138" s="55" t="s">
        <v>1429</v>
      </c>
      <c r="Q138" s="56"/>
      <c r="R138" s="288">
        <f t="shared" si="18"/>
        <v>76.4179104477612</v>
      </c>
      <c r="S138" s="42">
        <f t="shared" si="19"/>
        <v>23.925373134328357</v>
      </c>
      <c r="T138" s="338">
        <v>0.67</v>
      </c>
      <c r="U138" s="342">
        <v>3.93</v>
      </c>
      <c r="V138" s="336">
        <v>5.48</v>
      </c>
      <c r="W138" s="336">
        <v>2.33</v>
      </c>
      <c r="X138" s="342">
        <v>0.68</v>
      </c>
      <c r="Y138" s="336">
        <v>0.74</v>
      </c>
      <c r="Z138" s="325">
        <f>(Y138/X138-1)*100</f>
        <v>8.823529411764696</v>
      </c>
      <c r="AA138" s="339" t="s">
        <v>611</v>
      </c>
      <c r="AB138" s="338">
        <v>12.83</v>
      </c>
      <c r="AC138" s="338">
        <v>16.4</v>
      </c>
      <c r="AD138" s="293">
        <f t="shared" si="20"/>
        <v>24.941543257989096</v>
      </c>
      <c r="AE138" s="330">
        <f t="shared" si="21"/>
        <v>-2.2560975609755944</v>
      </c>
    </row>
    <row r="139" spans="1:31" ht="12.75">
      <c r="A139" s="83" t="s">
        <v>619</v>
      </c>
      <c r="B139" s="188">
        <f>COUNT(H7:H138)</f>
        <v>132</v>
      </c>
      <c r="C139" s="178" t="s">
        <v>1463</v>
      </c>
      <c r="D139" s="94">
        <f>AVERAGE(D7:D138)</f>
        <v>15.636363636363637</v>
      </c>
      <c r="E139" s="224"/>
      <c r="F139" s="50"/>
      <c r="G139" s="50"/>
      <c r="H139" s="54">
        <f>AVERAGE(H7:H138)</f>
        <v>41.63954545454547</v>
      </c>
      <c r="I139" s="54">
        <f>AVERAGE(I7:I138)</f>
        <v>3.195790994980655</v>
      </c>
      <c r="J139" s="50"/>
      <c r="K139" s="50"/>
      <c r="L139" s="54">
        <f>((SUM(K7:K138)/SUM(J7:J138))-1)*100</f>
        <v>6.655239105045774</v>
      </c>
      <c r="M139" s="12"/>
      <c r="N139" s="12"/>
      <c r="O139" s="12"/>
      <c r="P139" s="12"/>
      <c r="Q139" s="9"/>
      <c r="R139" s="344">
        <f aca="true" t="shared" si="23" ref="R139:Z139">AVERAGE(R7:R138)</f>
        <v>105.967475294022</v>
      </c>
      <c r="S139" s="345">
        <f t="shared" si="23"/>
        <v>26.996200311871323</v>
      </c>
      <c r="T139" s="86">
        <f t="shared" si="23"/>
        <v>2.6075757575757583</v>
      </c>
      <c r="U139" s="344">
        <f t="shared" si="23"/>
        <v>3.3891452991452993</v>
      </c>
      <c r="V139" s="115">
        <f t="shared" si="23"/>
        <v>2.7496969696969695</v>
      </c>
      <c r="W139" s="345">
        <f t="shared" si="23"/>
        <v>4.014732824427481</v>
      </c>
      <c r="X139" s="344">
        <f t="shared" si="23"/>
        <v>2.7606557377049183</v>
      </c>
      <c r="Y139" s="115">
        <f t="shared" si="23"/>
        <v>3.122295081967213</v>
      </c>
      <c r="Z139" s="345">
        <f t="shared" si="23"/>
        <v>24.032365496170783</v>
      </c>
      <c r="AB139" s="54">
        <f>AVERAGE(AB7:AB138)</f>
        <v>32.69287878787879</v>
      </c>
      <c r="AC139" s="54">
        <f>AVERAGE(AC7:AC138)</f>
        <v>45.91606060606061</v>
      </c>
      <c r="AD139" s="94">
        <f>AVERAGE(AD7:AD138)</f>
        <v>28.119903239469807</v>
      </c>
      <c r="AE139" s="94">
        <f>AVERAGE(AE7:AE138)</f>
        <v>-10.066302722629786</v>
      </c>
    </row>
  </sheetData>
  <hyperlinks>
    <hyperlink ref="G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4.28125" style="0" customWidth="1"/>
    <col min="4" max="4" width="3.7109375" style="0" customWidth="1"/>
    <col min="5" max="5" width="6.7109375" style="0" customWidth="1"/>
    <col min="6" max="6" width="5.7109375" style="0" customWidth="1"/>
    <col min="7" max="7" width="5.28125" style="0" customWidth="1"/>
    <col min="8" max="8" width="8.7109375" style="0" customWidth="1"/>
  </cols>
  <sheetData>
    <row r="1" spans="1:8" ht="12.75">
      <c r="A1" s="372" t="s">
        <v>443</v>
      </c>
      <c r="B1" s="282" t="s">
        <v>922</v>
      </c>
      <c r="C1" s="9"/>
      <c r="D1" s="9"/>
      <c r="E1" s="192"/>
      <c r="F1" s="9"/>
      <c r="G1" s="9"/>
      <c r="H1" s="9"/>
    </row>
    <row r="2" spans="1:8" ht="12.75">
      <c r="A2" s="138" t="s">
        <v>1120</v>
      </c>
      <c r="B2" s="9"/>
      <c r="C2" s="9"/>
      <c r="D2" s="9"/>
      <c r="E2" s="190">
        <v>40451</v>
      </c>
      <c r="F2" s="9"/>
      <c r="G2" s="9"/>
      <c r="H2" s="9"/>
    </row>
    <row r="3" spans="1:8" ht="12.75">
      <c r="A3" s="79" t="s">
        <v>1707</v>
      </c>
      <c r="B3" s="71" t="s">
        <v>1708</v>
      </c>
      <c r="C3" s="236" t="s">
        <v>1455</v>
      </c>
      <c r="D3" s="79" t="s">
        <v>1456</v>
      </c>
      <c r="E3" s="79" t="s">
        <v>410</v>
      </c>
      <c r="F3" s="70" t="s">
        <v>976</v>
      </c>
      <c r="G3" s="79" t="s">
        <v>411</v>
      </c>
      <c r="H3" s="71" t="s">
        <v>1525</v>
      </c>
    </row>
    <row r="4" spans="1:8" ht="12.75">
      <c r="A4" s="272" t="s">
        <v>343</v>
      </c>
      <c r="B4" s="273" t="s">
        <v>344</v>
      </c>
      <c r="C4" s="226">
        <v>5</v>
      </c>
      <c r="D4" s="31">
        <v>401</v>
      </c>
      <c r="E4" s="369">
        <v>18.45</v>
      </c>
      <c r="F4" s="85">
        <v>0.048</v>
      </c>
      <c r="G4" s="111">
        <f>(F4/E4)*100</f>
        <v>0.26016260162601623</v>
      </c>
      <c r="H4" s="38">
        <v>40144</v>
      </c>
    </row>
    <row r="5" spans="1:8" ht="12.75">
      <c r="A5" s="189" t="s">
        <v>402</v>
      </c>
      <c r="B5" s="191" t="s">
        <v>403</v>
      </c>
      <c r="C5" s="227">
        <v>5</v>
      </c>
      <c r="D5" s="41">
        <v>430</v>
      </c>
      <c r="E5" s="370">
        <v>42.49</v>
      </c>
      <c r="F5" s="82">
        <v>0.9</v>
      </c>
      <c r="G5" s="44">
        <f>(F5/E5)*100</f>
        <v>2.118145445987291</v>
      </c>
      <c r="H5" s="47">
        <v>40464</v>
      </c>
    </row>
    <row r="6" spans="1:8" ht="12.75">
      <c r="A6" s="189" t="s">
        <v>626</v>
      </c>
      <c r="B6" s="191" t="s">
        <v>627</v>
      </c>
      <c r="C6" s="227">
        <v>7</v>
      </c>
      <c r="D6" s="41">
        <v>341</v>
      </c>
      <c r="E6" s="370">
        <v>10.46</v>
      </c>
      <c r="F6" s="82">
        <v>0.24</v>
      </c>
      <c r="G6" s="44">
        <f>(F6/E6)*100</f>
        <v>2.2944550669216057</v>
      </c>
      <c r="H6" s="47">
        <v>40450</v>
      </c>
    </row>
    <row r="7" spans="1:8" ht="12.75">
      <c r="A7" s="40" t="s">
        <v>1189</v>
      </c>
      <c r="B7" s="41" t="s">
        <v>1190</v>
      </c>
      <c r="C7" s="227">
        <v>8</v>
      </c>
      <c r="D7" s="41">
        <v>261</v>
      </c>
      <c r="E7" s="370">
        <v>38.36</v>
      </c>
      <c r="F7" s="82">
        <v>1.76</v>
      </c>
      <c r="G7" s="44">
        <f>(F7/E7)*100</f>
        <v>4.588112617309697</v>
      </c>
      <c r="H7" s="47">
        <v>40226</v>
      </c>
    </row>
    <row r="8" spans="1:8" ht="12.75">
      <c r="A8" s="40" t="s">
        <v>293</v>
      </c>
      <c r="B8" s="41" t="s">
        <v>294</v>
      </c>
      <c r="C8" s="227">
        <v>8</v>
      </c>
      <c r="D8" s="41">
        <v>284</v>
      </c>
      <c r="E8" s="370">
        <v>67.95</v>
      </c>
      <c r="F8" s="82">
        <v>1</v>
      </c>
      <c r="G8" s="66">
        <f>(F8/E8)*100</f>
        <v>1.4716703458425313</v>
      </c>
      <c r="H8" s="47">
        <v>40434</v>
      </c>
    </row>
    <row r="9" spans="1:8" ht="12.75">
      <c r="A9" s="40" t="s">
        <v>388</v>
      </c>
      <c r="B9" s="41" t="s">
        <v>389</v>
      </c>
      <c r="C9" s="227">
        <v>8</v>
      </c>
      <c r="D9" s="41">
        <v>254</v>
      </c>
      <c r="E9" s="370">
        <v>36.43</v>
      </c>
      <c r="F9" s="82">
        <v>1.76</v>
      </c>
      <c r="G9" s="44">
        <f>(F9/E9)*100</f>
        <v>4.831183090859182</v>
      </c>
      <c r="H9" s="89">
        <v>39855</v>
      </c>
    </row>
    <row r="10" spans="1:8" ht="12.75">
      <c r="A10" s="40" t="s">
        <v>1726</v>
      </c>
      <c r="B10" s="41" t="s">
        <v>1727</v>
      </c>
      <c r="C10" s="227">
        <v>5</v>
      </c>
      <c r="D10" s="41">
        <v>428</v>
      </c>
      <c r="E10" s="370">
        <v>30.23</v>
      </c>
      <c r="F10" s="82">
        <v>1.2</v>
      </c>
      <c r="G10" s="44">
        <f>(F10/E10)*100</f>
        <v>3.9695666556400924</v>
      </c>
      <c r="H10" s="47">
        <v>40436</v>
      </c>
    </row>
    <row r="11" spans="1:8" ht="12.75">
      <c r="A11" s="40" t="s">
        <v>1111</v>
      </c>
      <c r="B11" s="41" t="s">
        <v>1112</v>
      </c>
      <c r="C11" s="227">
        <v>5</v>
      </c>
      <c r="D11" s="41">
        <v>422</v>
      </c>
      <c r="E11" s="370">
        <v>43.35</v>
      </c>
      <c r="F11" s="82">
        <v>1.93</v>
      </c>
      <c r="G11" s="44">
        <f>(F11/E11)*100</f>
        <v>4.4521337946943484</v>
      </c>
      <c r="H11" s="47">
        <v>40400</v>
      </c>
    </row>
    <row r="12" spans="1:8" ht="12.75">
      <c r="A12" s="40" t="s">
        <v>260</v>
      </c>
      <c r="B12" s="41" t="s">
        <v>261</v>
      </c>
      <c r="C12" s="227">
        <v>8</v>
      </c>
      <c r="D12" s="41">
        <v>278</v>
      </c>
      <c r="E12" s="370">
        <v>58.34</v>
      </c>
      <c r="F12" s="82">
        <v>3.24</v>
      </c>
      <c r="G12" s="44">
        <f>(F12/E12)*100</f>
        <v>5.553651011312993</v>
      </c>
      <c r="H12" s="47">
        <v>40394</v>
      </c>
    </row>
    <row r="13" spans="1:8" ht="12.75">
      <c r="A13" s="40" t="s">
        <v>1365</v>
      </c>
      <c r="B13" s="41" t="s">
        <v>1366</v>
      </c>
      <c r="C13" s="227">
        <v>7</v>
      </c>
      <c r="D13" s="41">
        <v>302</v>
      </c>
      <c r="E13" s="370">
        <v>36.35</v>
      </c>
      <c r="F13" s="82">
        <v>1.58</v>
      </c>
      <c r="G13" s="44">
        <f>(F13/E13)*100</f>
        <v>4.346629986244841</v>
      </c>
      <c r="H13" s="47">
        <v>40205</v>
      </c>
    </row>
    <row r="14" spans="1:8" ht="12.75">
      <c r="A14" s="40" t="s">
        <v>347</v>
      </c>
      <c r="B14" s="41" t="s">
        <v>348</v>
      </c>
      <c r="C14" s="227">
        <v>6</v>
      </c>
      <c r="D14" s="41">
        <v>385</v>
      </c>
      <c r="E14" s="370">
        <v>30.58</v>
      </c>
      <c r="F14" s="82">
        <v>0.65</v>
      </c>
      <c r="G14" s="44">
        <f>(F14/E14)*100</f>
        <v>2.1255722694571615</v>
      </c>
      <c r="H14" s="47">
        <v>40464</v>
      </c>
    </row>
    <row r="15" spans="1:8" ht="12.75">
      <c r="A15" s="40" t="s">
        <v>1176</v>
      </c>
      <c r="B15" s="41" t="s">
        <v>1177</v>
      </c>
      <c r="C15" s="227">
        <v>7</v>
      </c>
      <c r="D15" s="41">
        <v>315</v>
      </c>
      <c r="E15" s="370">
        <v>18.59</v>
      </c>
      <c r="F15" s="82">
        <v>0.56</v>
      </c>
      <c r="G15" s="44">
        <f>(F15/E15)*100</f>
        <v>3.012372243141474</v>
      </c>
      <c r="H15" s="47">
        <v>40256</v>
      </c>
    </row>
    <row r="16" spans="1:8" ht="12.75">
      <c r="A16" s="40" t="s">
        <v>370</v>
      </c>
      <c r="B16" s="41" t="s">
        <v>371</v>
      </c>
      <c r="C16" s="227">
        <v>6</v>
      </c>
      <c r="D16" s="41">
        <v>366</v>
      </c>
      <c r="E16" s="370">
        <v>44.81</v>
      </c>
      <c r="F16" s="82">
        <v>2.82</v>
      </c>
      <c r="G16" s="44">
        <f>(F16/E16)*100</f>
        <v>6.293238116491853</v>
      </c>
      <c r="H16" s="47">
        <v>40304</v>
      </c>
    </row>
    <row r="17" spans="1:8" ht="12.75">
      <c r="A17" s="40" t="s">
        <v>307</v>
      </c>
      <c r="B17" s="41" t="s">
        <v>308</v>
      </c>
      <c r="C17" s="227">
        <v>6</v>
      </c>
      <c r="D17" s="41">
        <v>364</v>
      </c>
      <c r="E17" s="370">
        <v>47.33</v>
      </c>
      <c r="F17" s="82">
        <v>0.72</v>
      </c>
      <c r="G17" s="66">
        <f>(F17/E17)*100</f>
        <v>1.521233889710543</v>
      </c>
      <c r="H17" s="47">
        <v>40303</v>
      </c>
    </row>
    <row r="18" spans="1:8" ht="12.75">
      <c r="A18" s="40" t="s">
        <v>339</v>
      </c>
      <c r="B18" s="41" t="s">
        <v>340</v>
      </c>
      <c r="C18" s="227">
        <v>5</v>
      </c>
      <c r="D18" s="41">
        <v>399</v>
      </c>
      <c r="E18" s="370">
        <v>30.66</v>
      </c>
      <c r="F18" s="82">
        <v>0.32</v>
      </c>
      <c r="G18" s="66">
        <f>(F18/E18)*100</f>
        <v>1.0437051532941943</v>
      </c>
      <c r="H18" s="47">
        <v>40136</v>
      </c>
    </row>
    <row r="19" spans="1:8" ht="12.75">
      <c r="A19" s="40" t="s">
        <v>366</v>
      </c>
      <c r="B19" s="41" t="s">
        <v>367</v>
      </c>
      <c r="C19" s="227">
        <v>5</v>
      </c>
      <c r="D19" s="41">
        <v>409</v>
      </c>
      <c r="E19" s="370">
        <v>14.52</v>
      </c>
      <c r="F19" s="82">
        <v>0.28</v>
      </c>
      <c r="G19" s="66">
        <f>(F19/E19)*100</f>
        <v>1.9283746556473833</v>
      </c>
      <c r="H19" s="47">
        <v>40267</v>
      </c>
    </row>
    <row r="20" spans="1:8" ht="12.75">
      <c r="A20" s="40" t="s">
        <v>820</v>
      </c>
      <c r="B20" s="41" t="s">
        <v>821</v>
      </c>
      <c r="C20" s="227">
        <v>8</v>
      </c>
      <c r="D20" s="41">
        <v>271</v>
      </c>
      <c r="E20" s="370">
        <v>31.38</v>
      </c>
      <c r="F20" s="82">
        <v>0.88</v>
      </c>
      <c r="G20" s="44">
        <f>(F20/E20)*100</f>
        <v>2.804333970681963</v>
      </c>
      <c r="H20" s="47">
        <v>40324</v>
      </c>
    </row>
    <row r="21" spans="1:8" ht="12.75">
      <c r="A21" s="40" t="s">
        <v>1178</v>
      </c>
      <c r="B21" s="41" t="s">
        <v>1180</v>
      </c>
      <c r="C21" s="227">
        <v>8</v>
      </c>
      <c r="D21" s="41">
        <v>266</v>
      </c>
      <c r="E21" s="370">
        <v>37.9</v>
      </c>
      <c r="F21" s="82">
        <v>0.36</v>
      </c>
      <c r="G21" s="66">
        <f>(F21/E21)*100</f>
        <v>0.9498680738786279</v>
      </c>
      <c r="H21" s="47">
        <v>40267</v>
      </c>
    </row>
    <row r="22" spans="1:8" ht="12.75">
      <c r="A22" s="40" t="s">
        <v>1400</v>
      </c>
      <c r="B22" s="41" t="s">
        <v>1401</v>
      </c>
      <c r="C22" s="227">
        <v>8</v>
      </c>
      <c r="D22" s="41">
        <v>253</v>
      </c>
      <c r="E22" s="370">
        <v>9.15</v>
      </c>
      <c r="F22" s="82">
        <v>0.328</v>
      </c>
      <c r="G22" s="44">
        <f>(F22/E22)*100</f>
        <v>3.584699453551913</v>
      </c>
      <c r="H22" s="89">
        <v>39745</v>
      </c>
    </row>
    <row r="23" spans="1:8" ht="12.75">
      <c r="A23" s="40" t="s">
        <v>1523</v>
      </c>
      <c r="B23" s="41" t="s">
        <v>1524</v>
      </c>
      <c r="C23" s="227">
        <v>7</v>
      </c>
      <c r="D23" s="41">
        <v>324</v>
      </c>
      <c r="E23" s="370">
        <v>26.71</v>
      </c>
      <c r="F23" s="82">
        <v>0.4</v>
      </c>
      <c r="G23" s="66">
        <f>(F23/E23)*100</f>
        <v>1.497566454511419</v>
      </c>
      <c r="H23" s="47">
        <v>40325</v>
      </c>
    </row>
    <row r="24" spans="1:8" ht="12.75">
      <c r="A24" s="40" t="s">
        <v>360</v>
      </c>
      <c r="B24" s="41" t="s">
        <v>361</v>
      </c>
      <c r="C24" s="227">
        <v>7</v>
      </c>
      <c r="D24" s="41">
        <v>323</v>
      </c>
      <c r="E24" s="370">
        <v>40.7</v>
      </c>
      <c r="F24" s="82">
        <v>0.64</v>
      </c>
      <c r="G24" s="66">
        <f>(F24/E24)*100</f>
        <v>1.5724815724815724</v>
      </c>
      <c r="H24" s="47">
        <v>40318</v>
      </c>
    </row>
    <row r="25" spans="1:8" ht="12.75">
      <c r="A25" s="40" t="s">
        <v>228</v>
      </c>
      <c r="B25" s="41" t="s">
        <v>229</v>
      </c>
      <c r="C25" s="227">
        <v>7</v>
      </c>
      <c r="D25" s="41">
        <v>339</v>
      </c>
      <c r="E25" s="370">
        <v>50.7</v>
      </c>
      <c r="F25" s="82">
        <v>2.41</v>
      </c>
      <c r="G25" s="44">
        <f>(F25/E25)*100</f>
        <v>4.7534516765285995</v>
      </c>
      <c r="H25" s="47">
        <v>40394</v>
      </c>
    </row>
    <row r="26" spans="1:8" ht="12.75">
      <c r="A26" s="40" t="s">
        <v>1093</v>
      </c>
      <c r="B26" s="41" t="s">
        <v>1094</v>
      </c>
      <c r="C26" s="227">
        <v>7</v>
      </c>
      <c r="D26" s="41">
        <v>314</v>
      </c>
      <c r="E26" s="370">
        <v>6.91</v>
      </c>
      <c r="F26" s="82">
        <v>0.28</v>
      </c>
      <c r="G26" s="44">
        <f>(F26/E26)*100</f>
        <v>4.052098408104197</v>
      </c>
      <c r="H26" s="47">
        <v>40254</v>
      </c>
    </row>
    <row r="27" spans="1:8" ht="12.75">
      <c r="A27" s="40" t="s">
        <v>353</v>
      </c>
      <c r="B27" s="41" t="s">
        <v>354</v>
      </c>
      <c r="C27" s="227">
        <v>8</v>
      </c>
      <c r="D27" s="41">
        <v>285</v>
      </c>
      <c r="E27" s="370">
        <v>157.51</v>
      </c>
      <c r="F27" s="82">
        <v>1.68</v>
      </c>
      <c r="G27" s="66">
        <f>(F27/E27)*100</f>
        <v>1.0665989460986605</v>
      </c>
      <c r="H27" s="47">
        <v>40434</v>
      </c>
    </row>
    <row r="28" spans="1:8" ht="12.75">
      <c r="A28" s="40" t="s">
        <v>1181</v>
      </c>
      <c r="B28" s="41" t="s">
        <v>1182</v>
      </c>
      <c r="C28" s="227">
        <v>9</v>
      </c>
      <c r="D28" s="41">
        <v>238</v>
      </c>
      <c r="E28" s="370">
        <v>20.35</v>
      </c>
      <c r="F28" s="82">
        <v>0.78</v>
      </c>
      <c r="G28" s="44">
        <f>(F28/E28)*100</f>
        <v>3.8329238329238327</v>
      </c>
      <c r="H28" s="47">
        <v>40245</v>
      </c>
    </row>
    <row r="29" spans="1:8" ht="12.75">
      <c r="A29" s="40" t="s">
        <v>1183</v>
      </c>
      <c r="B29" s="41" t="s">
        <v>1184</v>
      </c>
      <c r="C29" s="227">
        <v>8</v>
      </c>
      <c r="D29" s="41">
        <v>262</v>
      </c>
      <c r="E29" s="370">
        <v>20.88</v>
      </c>
      <c r="F29" s="82">
        <v>1</v>
      </c>
      <c r="G29" s="44">
        <f>(F29/E29)*100</f>
        <v>4.789272030651341</v>
      </c>
      <c r="H29" s="47">
        <v>40232</v>
      </c>
    </row>
    <row r="30" spans="1:8" ht="12.75">
      <c r="A30" s="40" t="s">
        <v>1391</v>
      </c>
      <c r="B30" s="41" t="s">
        <v>1392</v>
      </c>
      <c r="C30" s="227">
        <v>8</v>
      </c>
      <c r="D30" s="41">
        <v>258</v>
      </c>
      <c r="E30" s="370">
        <v>32.94</v>
      </c>
      <c r="F30" s="82">
        <v>0.84</v>
      </c>
      <c r="G30" s="44">
        <f>(F30/E30)*100</f>
        <v>2.5500910746812386</v>
      </c>
      <c r="H30" s="47">
        <v>40176</v>
      </c>
    </row>
    <row r="31" spans="1:8" ht="12.75">
      <c r="A31" s="40" t="s">
        <v>907</v>
      </c>
      <c r="B31" s="41" t="s">
        <v>908</v>
      </c>
      <c r="C31" s="227">
        <v>6</v>
      </c>
      <c r="D31" s="41">
        <v>350</v>
      </c>
      <c r="E31" s="370">
        <v>32.24</v>
      </c>
      <c r="F31" s="82">
        <v>0.6</v>
      </c>
      <c r="G31" s="66">
        <f>(F31/E31)*100</f>
        <v>1.8610421836228286</v>
      </c>
      <c r="H31" s="246">
        <v>40115</v>
      </c>
    </row>
    <row r="32" spans="1:8" ht="12.75">
      <c r="A32" s="40" t="s">
        <v>92</v>
      </c>
      <c r="B32" s="41" t="s">
        <v>93</v>
      </c>
      <c r="C32" s="227">
        <v>8</v>
      </c>
      <c r="D32" s="41">
        <v>288</v>
      </c>
      <c r="E32" s="370">
        <v>40.83</v>
      </c>
      <c r="F32" s="82">
        <v>0.6</v>
      </c>
      <c r="G32" s="66">
        <f>(F32/E32)*100</f>
        <v>1.4695077149155034</v>
      </c>
      <c r="H32" s="47">
        <v>40452</v>
      </c>
    </row>
    <row r="33" spans="1:8" ht="12.75">
      <c r="A33" s="124" t="s">
        <v>1521</v>
      </c>
      <c r="B33" s="41" t="s">
        <v>1522</v>
      </c>
      <c r="C33" s="227">
        <v>9</v>
      </c>
      <c r="D33" s="41">
        <v>251</v>
      </c>
      <c r="E33" s="370">
        <v>76.32</v>
      </c>
      <c r="F33" s="82">
        <v>1.8</v>
      </c>
      <c r="G33" s="44">
        <f>(F33/E33)*100</f>
        <v>2.358490566037736</v>
      </c>
      <c r="H33" s="47">
        <v>40429</v>
      </c>
    </row>
    <row r="34" spans="1:8" ht="12.75">
      <c r="A34" s="40" t="s">
        <v>1519</v>
      </c>
      <c r="B34" s="41" t="s">
        <v>1520</v>
      </c>
      <c r="C34" s="227">
        <v>8</v>
      </c>
      <c r="D34" s="41">
        <v>283</v>
      </c>
      <c r="E34" s="370">
        <v>63.92</v>
      </c>
      <c r="F34" s="82">
        <v>1.8</v>
      </c>
      <c r="G34" s="44">
        <f>(F34/E34)*100</f>
        <v>2.816020025031289</v>
      </c>
      <c r="H34" s="47">
        <v>40429</v>
      </c>
    </row>
    <row r="35" spans="1:8" ht="12.75">
      <c r="A35" s="40" t="s">
        <v>1091</v>
      </c>
      <c r="B35" s="41" t="s">
        <v>1092</v>
      </c>
      <c r="C35" s="227">
        <v>7</v>
      </c>
      <c r="D35" s="41">
        <v>316</v>
      </c>
      <c r="E35" s="370">
        <v>17.58</v>
      </c>
      <c r="F35" s="82">
        <v>0.8</v>
      </c>
      <c r="G35" s="44">
        <f>(F35/E35)*100</f>
        <v>4.550625711035268</v>
      </c>
      <c r="H35" s="47">
        <v>40261</v>
      </c>
    </row>
    <row r="36" spans="1:8" ht="12.75">
      <c r="A36" s="40" t="s">
        <v>1109</v>
      </c>
      <c r="B36" s="41" t="s">
        <v>1110</v>
      </c>
      <c r="C36" s="227">
        <v>5</v>
      </c>
      <c r="D36" s="41">
        <v>418</v>
      </c>
      <c r="E36" s="370">
        <v>32.65</v>
      </c>
      <c r="F36" s="82">
        <v>2.04</v>
      </c>
      <c r="G36" s="44">
        <f aca="true" t="shared" si="0" ref="G36:G62">(F36/E36)*100</f>
        <v>6.248085758039816</v>
      </c>
      <c r="H36" s="47">
        <v>40388</v>
      </c>
    </row>
    <row r="37" spans="1:8" ht="12.75">
      <c r="A37" s="40" t="s">
        <v>728</v>
      </c>
      <c r="B37" s="41" t="s">
        <v>729</v>
      </c>
      <c r="C37" s="227">
        <v>5</v>
      </c>
      <c r="D37" s="41">
        <v>426</v>
      </c>
      <c r="E37" s="370">
        <v>28.07</v>
      </c>
      <c r="F37" s="82">
        <v>0.8</v>
      </c>
      <c r="G37" s="44">
        <f t="shared" si="0"/>
        <v>2.850017812611329</v>
      </c>
      <c r="H37" s="47">
        <v>40424</v>
      </c>
    </row>
    <row r="38" spans="1:8" ht="12.75">
      <c r="A38" s="40" t="s">
        <v>394</v>
      </c>
      <c r="B38" s="41" t="s">
        <v>395</v>
      </c>
      <c r="C38" s="227">
        <v>6</v>
      </c>
      <c r="D38" s="41">
        <v>349</v>
      </c>
      <c r="E38" s="370">
        <v>66.54</v>
      </c>
      <c r="F38" s="82">
        <v>1.68</v>
      </c>
      <c r="G38" s="44">
        <f t="shared" si="0"/>
        <v>2.524797114517583</v>
      </c>
      <c r="H38" s="89">
        <v>39848</v>
      </c>
    </row>
    <row r="39" spans="1:8" ht="12.75">
      <c r="A39" s="40" t="s">
        <v>368</v>
      </c>
      <c r="B39" s="41" t="s">
        <v>369</v>
      </c>
      <c r="C39" s="227">
        <v>6</v>
      </c>
      <c r="D39" s="41">
        <v>367</v>
      </c>
      <c r="E39" s="370">
        <v>45.13</v>
      </c>
      <c r="F39" s="82">
        <v>1</v>
      </c>
      <c r="G39" s="44">
        <f t="shared" si="0"/>
        <v>2.215820961666297</v>
      </c>
      <c r="H39" s="47">
        <v>40310</v>
      </c>
    </row>
    <row r="40" spans="1:8" ht="12.75">
      <c r="A40" s="121" t="s">
        <v>1089</v>
      </c>
      <c r="B40" s="41" t="s">
        <v>1090</v>
      </c>
      <c r="C40" s="227">
        <v>9</v>
      </c>
      <c r="D40" s="41">
        <v>247</v>
      </c>
      <c r="E40" s="370">
        <v>59.16</v>
      </c>
      <c r="F40" s="82">
        <v>0.92</v>
      </c>
      <c r="G40" s="66">
        <f t="shared" si="0"/>
        <v>1.5551048005409063</v>
      </c>
      <c r="H40" s="47">
        <v>40407</v>
      </c>
    </row>
    <row r="41" spans="1:8" ht="12.75">
      <c r="A41" s="40" t="s">
        <v>404</v>
      </c>
      <c r="B41" s="41" t="s">
        <v>405</v>
      </c>
      <c r="C41" s="227">
        <v>6</v>
      </c>
      <c r="D41" s="41">
        <v>354</v>
      </c>
      <c r="E41" s="370">
        <v>35.75</v>
      </c>
      <c r="F41" s="82">
        <v>1.1</v>
      </c>
      <c r="G41" s="44">
        <f t="shared" si="0"/>
        <v>3.076923076923077</v>
      </c>
      <c r="H41" s="47">
        <v>40175</v>
      </c>
    </row>
    <row r="42" spans="1:8" ht="12.75">
      <c r="A42" s="40" t="s">
        <v>814</v>
      </c>
      <c r="B42" s="41" t="s">
        <v>815</v>
      </c>
      <c r="C42" s="227">
        <v>5</v>
      </c>
      <c r="D42" s="41">
        <v>387</v>
      </c>
      <c r="E42" s="370">
        <v>33.71</v>
      </c>
      <c r="F42" s="82">
        <v>0.72</v>
      </c>
      <c r="G42" s="44">
        <f t="shared" si="0"/>
        <v>2.135864728567191</v>
      </c>
      <c r="H42" s="89">
        <v>39570</v>
      </c>
    </row>
    <row r="43" spans="1:8" ht="12.75">
      <c r="A43" s="40" t="s">
        <v>1197</v>
      </c>
      <c r="B43" s="41" t="s">
        <v>1198</v>
      </c>
      <c r="C43" s="227">
        <v>5</v>
      </c>
      <c r="D43" s="41">
        <v>405</v>
      </c>
      <c r="E43" s="370">
        <v>15.72</v>
      </c>
      <c r="F43" s="82">
        <v>0.78</v>
      </c>
      <c r="G43" s="44">
        <f t="shared" si="0"/>
        <v>4.961832061068702</v>
      </c>
      <c r="H43" s="47">
        <v>40220</v>
      </c>
    </row>
    <row r="44" spans="1:8" ht="12.75">
      <c r="A44" s="40" t="s">
        <v>1097</v>
      </c>
      <c r="B44" s="41" t="s">
        <v>1098</v>
      </c>
      <c r="C44" s="227">
        <v>6</v>
      </c>
      <c r="D44" s="41">
        <v>346</v>
      </c>
      <c r="E44" s="370">
        <v>13.9</v>
      </c>
      <c r="F44" s="82">
        <v>0.24</v>
      </c>
      <c r="G44" s="66">
        <f t="shared" si="0"/>
        <v>1.7266187050359711</v>
      </c>
      <c r="H44" s="89">
        <v>39666</v>
      </c>
    </row>
    <row r="45" spans="1:8" ht="12.75">
      <c r="A45" s="40" t="s">
        <v>1214</v>
      </c>
      <c r="B45" s="41" t="s">
        <v>1215</v>
      </c>
      <c r="C45" s="227">
        <v>7</v>
      </c>
      <c r="D45" s="41">
        <v>328</v>
      </c>
      <c r="E45" s="370">
        <v>36.22</v>
      </c>
      <c r="F45" s="82">
        <v>1.32</v>
      </c>
      <c r="G45" s="44">
        <f t="shared" si="0"/>
        <v>3.644395361678631</v>
      </c>
      <c r="H45" s="47">
        <v>40340</v>
      </c>
    </row>
    <row r="46" spans="1:8" ht="12.75">
      <c r="A46" s="40" t="s">
        <v>1546</v>
      </c>
      <c r="B46" s="41" t="s">
        <v>1547</v>
      </c>
      <c r="C46" s="227">
        <v>7</v>
      </c>
      <c r="D46" s="41">
        <v>313</v>
      </c>
      <c r="E46" s="370">
        <v>8.76</v>
      </c>
      <c r="F46" s="82">
        <v>0.44</v>
      </c>
      <c r="G46" s="44">
        <f t="shared" si="0"/>
        <v>5.022831050228311</v>
      </c>
      <c r="H46" s="47">
        <v>40248</v>
      </c>
    </row>
    <row r="47" spans="1:8" ht="12.75">
      <c r="A47" s="40" t="s">
        <v>781</v>
      </c>
      <c r="B47" s="41" t="s">
        <v>782</v>
      </c>
      <c r="C47" s="227">
        <v>7</v>
      </c>
      <c r="D47" s="41">
        <v>291</v>
      </c>
      <c r="E47" s="370">
        <v>30.67</v>
      </c>
      <c r="F47" s="82">
        <v>1.36</v>
      </c>
      <c r="G47" s="44">
        <f t="shared" si="0"/>
        <v>4.434300619497881</v>
      </c>
      <c r="H47" s="89">
        <v>39549</v>
      </c>
    </row>
    <row r="48" spans="1:8" ht="12.75">
      <c r="A48" s="40" t="s">
        <v>1704</v>
      </c>
      <c r="B48" s="41" t="s">
        <v>1705</v>
      </c>
      <c r="C48" s="227">
        <v>5</v>
      </c>
      <c r="D48" s="41">
        <v>425</v>
      </c>
      <c r="E48" s="370">
        <v>194.3</v>
      </c>
      <c r="F48" s="82">
        <v>5.276</v>
      </c>
      <c r="G48" s="44">
        <f t="shared" si="0"/>
        <v>2.7153885743695314</v>
      </c>
      <c r="H48" s="47">
        <v>40420</v>
      </c>
    </row>
    <row r="49" spans="1:8" ht="12.75">
      <c r="A49" s="40" t="s">
        <v>1377</v>
      </c>
      <c r="B49" s="41" t="s">
        <v>1378</v>
      </c>
      <c r="C49" s="227">
        <v>7</v>
      </c>
      <c r="D49" s="41">
        <v>319</v>
      </c>
      <c r="E49" s="370">
        <v>78.22</v>
      </c>
      <c r="F49" s="82">
        <v>1.156</v>
      </c>
      <c r="G49" s="66">
        <f t="shared" si="0"/>
        <v>1.477882894400409</v>
      </c>
      <c r="H49" s="47">
        <v>40289</v>
      </c>
    </row>
    <row r="50" spans="1:8" ht="12.75">
      <c r="A50" s="40" t="s">
        <v>913</v>
      </c>
      <c r="B50" s="41" t="s">
        <v>914</v>
      </c>
      <c r="C50" s="227">
        <v>5</v>
      </c>
      <c r="D50" s="41">
        <v>397</v>
      </c>
      <c r="E50" s="370">
        <v>10.73</v>
      </c>
      <c r="F50" s="82">
        <v>0.2</v>
      </c>
      <c r="G50" s="66">
        <f t="shared" si="0"/>
        <v>1.8639328984156571</v>
      </c>
      <c r="H50" s="89">
        <v>40052</v>
      </c>
    </row>
    <row r="51" spans="1:8" ht="12.75">
      <c r="A51" s="40" t="s">
        <v>364</v>
      </c>
      <c r="B51" s="41" t="s">
        <v>365</v>
      </c>
      <c r="C51" s="227">
        <v>7</v>
      </c>
      <c r="D51" s="41">
        <v>330</v>
      </c>
      <c r="E51" s="370">
        <v>11.38</v>
      </c>
      <c r="F51" s="82">
        <v>0.6</v>
      </c>
      <c r="G51" s="44">
        <f t="shared" si="0"/>
        <v>5.272407732864674</v>
      </c>
      <c r="H51" s="47">
        <v>40346</v>
      </c>
    </row>
    <row r="52" spans="1:8" ht="12.75">
      <c r="A52" s="40" t="s">
        <v>1103</v>
      </c>
      <c r="B52" s="41" t="s">
        <v>1104</v>
      </c>
      <c r="C52" s="227">
        <v>7</v>
      </c>
      <c r="D52" s="41">
        <v>308</v>
      </c>
      <c r="E52" s="370">
        <v>76.62</v>
      </c>
      <c r="F52" s="82">
        <v>1.56</v>
      </c>
      <c r="G52" s="44">
        <f t="shared" si="0"/>
        <v>2.0360219263899766</v>
      </c>
      <c r="H52" s="47">
        <v>40234</v>
      </c>
    </row>
    <row r="53" spans="1:8" ht="12.75">
      <c r="A53" s="40" t="s">
        <v>1085</v>
      </c>
      <c r="B53" s="41" t="s">
        <v>1086</v>
      </c>
      <c r="C53" s="227">
        <v>8</v>
      </c>
      <c r="D53" s="41">
        <v>282</v>
      </c>
      <c r="E53" s="370">
        <v>22</v>
      </c>
      <c r="F53" s="82">
        <v>0.4</v>
      </c>
      <c r="G53" s="66">
        <f t="shared" si="0"/>
        <v>1.8181818181818183</v>
      </c>
      <c r="H53" s="47">
        <v>40420</v>
      </c>
    </row>
    <row r="54" spans="1:8" ht="12.75">
      <c r="A54" s="40" t="s">
        <v>256</v>
      </c>
      <c r="B54" s="41" t="s">
        <v>257</v>
      </c>
      <c r="C54" s="227">
        <v>5</v>
      </c>
      <c r="D54" s="41">
        <v>391</v>
      </c>
      <c r="E54" s="370">
        <v>27.36</v>
      </c>
      <c r="F54" s="82">
        <v>2.3</v>
      </c>
      <c r="G54" s="44">
        <f t="shared" si="0"/>
        <v>8.40643274853801</v>
      </c>
      <c r="H54" s="89">
        <v>39842</v>
      </c>
    </row>
    <row r="55" spans="1:8" ht="12.75">
      <c r="A55" s="40" t="s">
        <v>858</v>
      </c>
      <c r="B55" s="41" t="s">
        <v>859</v>
      </c>
      <c r="C55" s="227">
        <v>7</v>
      </c>
      <c r="D55" s="41">
        <v>322</v>
      </c>
      <c r="E55" s="370">
        <v>64.49</v>
      </c>
      <c r="F55" s="82">
        <v>0.82</v>
      </c>
      <c r="G55" s="66">
        <f t="shared" si="0"/>
        <v>1.271514963560242</v>
      </c>
      <c r="H55" s="47">
        <v>40303</v>
      </c>
    </row>
    <row r="56" spans="1:8" ht="12.75">
      <c r="A56" s="40" t="s">
        <v>828</v>
      </c>
      <c r="B56" s="41" t="s">
        <v>829</v>
      </c>
      <c r="C56" s="227">
        <v>8</v>
      </c>
      <c r="D56" s="41">
        <v>289</v>
      </c>
      <c r="E56" s="370">
        <v>50.76</v>
      </c>
      <c r="F56" s="82">
        <v>0.88</v>
      </c>
      <c r="G56" s="66">
        <f t="shared" si="0"/>
        <v>1.7336485421591805</v>
      </c>
      <c r="H56" s="47">
        <v>40464</v>
      </c>
    </row>
    <row r="57" spans="1:8" ht="12.75">
      <c r="A57" s="40" t="s">
        <v>681</v>
      </c>
      <c r="B57" s="41" t="s">
        <v>974</v>
      </c>
      <c r="C57" s="227">
        <v>6</v>
      </c>
      <c r="D57" s="41">
        <v>377</v>
      </c>
      <c r="E57" s="370">
        <v>37.94</v>
      </c>
      <c r="F57" s="82">
        <v>0.92</v>
      </c>
      <c r="G57" s="44">
        <f t="shared" si="0"/>
        <v>2.4248813916710596</v>
      </c>
      <c r="H57" s="47">
        <v>40417</v>
      </c>
    </row>
    <row r="58" spans="1:8" ht="12.75">
      <c r="A58" s="40" t="s">
        <v>1406</v>
      </c>
      <c r="B58" s="41" t="s">
        <v>1407</v>
      </c>
      <c r="C58" s="227">
        <v>6</v>
      </c>
      <c r="D58" s="41">
        <v>345</v>
      </c>
      <c r="E58" s="370">
        <v>17.29</v>
      </c>
      <c r="F58" s="82">
        <v>0.6</v>
      </c>
      <c r="G58" s="44">
        <f t="shared" si="0"/>
        <v>3.470213996529786</v>
      </c>
      <c r="H58" s="89">
        <v>39597</v>
      </c>
    </row>
    <row r="59" spans="1:8" ht="12.75">
      <c r="A59" s="40" t="s">
        <v>1185</v>
      </c>
      <c r="B59" s="41" t="s">
        <v>1186</v>
      </c>
      <c r="C59" s="227">
        <v>6</v>
      </c>
      <c r="D59" s="41">
        <v>386</v>
      </c>
      <c r="E59" s="370">
        <v>55.32</v>
      </c>
      <c r="F59" s="82">
        <v>1.04</v>
      </c>
      <c r="G59" s="66">
        <f t="shared" si="0"/>
        <v>1.8799710773680405</v>
      </c>
      <c r="H59" s="47">
        <v>40508</v>
      </c>
    </row>
    <row r="60" spans="1:8" ht="12.75">
      <c r="A60" s="40" t="s">
        <v>94</v>
      </c>
      <c r="B60" s="41" t="s">
        <v>95</v>
      </c>
      <c r="C60" s="227">
        <v>5</v>
      </c>
      <c r="D60" s="41">
        <v>424</v>
      </c>
      <c r="E60" s="370">
        <v>90.58</v>
      </c>
      <c r="F60" s="82">
        <v>1.05</v>
      </c>
      <c r="G60" s="66">
        <f t="shared" si="0"/>
        <v>1.1591962905718702</v>
      </c>
      <c r="H60" s="47">
        <v>40409</v>
      </c>
    </row>
    <row r="61" spans="1:8" ht="12.75">
      <c r="A61" s="40" t="s">
        <v>850</v>
      </c>
      <c r="B61" s="41" t="s">
        <v>851</v>
      </c>
      <c r="C61" s="227">
        <v>7</v>
      </c>
      <c r="D61" s="41">
        <v>301</v>
      </c>
      <c r="E61" s="370">
        <v>31.47</v>
      </c>
      <c r="F61" s="82">
        <v>0.35</v>
      </c>
      <c r="G61" s="66">
        <f t="shared" si="0"/>
        <v>1.1121703209405782</v>
      </c>
      <c r="H61" s="47">
        <v>40198</v>
      </c>
    </row>
    <row r="62" spans="1:8" ht="12.75">
      <c r="A62" s="40" t="s">
        <v>1394</v>
      </c>
      <c r="B62" s="41" t="s">
        <v>1395</v>
      </c>
      <c r="C62" s="227">
        <v>6</v>
      </c>
      <c r="D62" s="41">
        <v>370</v>
      </c>
      <c r="E62" s="370">
        <v>9.82</v>
      </c>
      <c r="F62" s="82">
        <v>0.1</v>
      </c>
      <c r="G62" s="66">
        <f t="shared" si="0"/>
        <v>1.0183299389002036</v>
      </c>
      <c r="H62" s="47">
        <v>40339</v>
      </c>
    </row>
    <row r="63" spans="1:8" ht="12.75">
      <c r="A63" s="40" t="s">
        <v>1381</v>
      </c>
      <c r="B63" s="41" t="s">
        <v>1382</v>
      </c>
      <c r="C63" s="227">
        <v>6</v>
      </c>
      <c r="D63" s="41">
        <v>372</v>
      </c>
      <c r="E63" s="370">
        <v>42.78</v>
      </c>
      <c r="F63" s="82">
        <v>1.28</v>
      </c>
      <c r="G63" s="44">
        <f aca="true" t="shared" si="1" ref="G63:G121">(F63/E63)*100</f>
        <v>2.992052360916316</v>
      </c>
      <c r="H63" s="47">
        <v>40366</v>
      </c>
    </row>
    <row r="64" spans="1:8" ht="12.75">
      <c r="A64" s="40" t="s">
        <v>981</v>
      </c>
      <c r="B64" s="41" t="s">
        <v>982</v>
      </c>
      <c r="C64" s="227">
        <v>5</v>
      </c>
      <c r="D64" s="41">
        <v>419</v>
      </c>
      <c r="E64" s="370">
        <v>33.5</v>
      </c>
      <c r="F64" s="82">
        <v>2.44</v>
      </c>
      <c r="G64" s="44">
        <f t="shared" si="1"/>
        <v>7.2835820895522385</v>
      </c>
      <c r="H64" s="47">
        <v>40394</v>
      </c>
    </row>
    <row r="65" spans="1:8" ht="12.75">
      <c r="A65" s="40" t="s">
        <v>1146</v>
      </c>
      <c r="B65" s="41" t="s">
        <v>1147</v>
      </c>
      <c r="C65" s="227">
        <v>7</v>
      </c>
      <c r="D65" s="41">
        <v>333</v>
      </c>
      <c r="E65" s="370">
        <v>69.78</v>
      </c>
      <c r="F65" s="82">
        <v>1.2</v>
      </c>
      <c r="G65" s="66">
        <f t="shared" si="1"/>
        <v>1.7196904557179709</v>
      </c>
      <c r="H65" s="47">
        <v>40357</v>
      </c>
    </row>
    <row r="66" spans="1:8" ht="12.75">
      <c r="A66" s="40" t="s">
        <v>878</v>
      </c>
      <c r="B66" s="41" t="s">
        <v>879</v>
      </c>
      <c r="C66" s="227">
        <v>6</v>
      </c>
      <c r="D66" s="41">
        <v>378</v>
      </c>
      <c r="E66" s="370">
        <v>30.75</v>
      </c>
      <c r="F66" s="82">
        <v>1.36</v>
      </c>
      <c r="G66" s="44">
        <f t="shared" si="1"/>
        <v>4.4227642276422765</v>
      </c>
      <c r="H66" s="47">
        <v>40417</v>
      </c>
    </row>
    <row r="67" spans="1:8" ht="12.75">
      <c r="A67" s="40" t="s">
        <v>96</v>
      </c>
      <c r="B67" s="41" t="s">
        <v>97</v>
      </c>
      <c r="C67" s="227">
        <v>6</v>
      </c>
      <c r="D67" s="41">
        <v>381</v>
      </c>
      <c r="E67" s="370">
        <v>61.7</v>
      </c>
      <c r="F67" s="82">
        <v>2.12</v>
      </c>
      <c r="G67" s="44">
        <f t="shared" si="1"/>
        <v>3.4359805510534844</v>
      </c>
      <c r="H67" s="47">
        <v>40434</v>
      </c>
    </row>
    <row r="68" spans="1:8" ht="12.75">
      <c r="A68" s="40" t="s">
        <v>1367</v>
      </c>
      <c r="B68" s="41" t="s">
        <v>1368</v>
      </c>
      <c r="C68" s="227">
        <v>7</v>
      </c>
      <c r="D68" s="41">
        <v>307</v>
      </c>
      <c r="E68" s="370">
        <v>43.66</v>
      </c>
      <c r="F68" s="82">
        <v>1.83</v>
      </c>
      <c r="G68" s="44">
        <f t="shared" si="1"/>
        <v>4.191479615208429</v>
      </c>
      <c r="H68" s="47">
        <v>40233</v>
      </c>
    </row>
    <row r="69" spans="1:8" ht="12.75">
      <c r="A69" s="124" t="s">
        <v>314</v>
      </c>
      <c r="B69" s="41" t="s">
        <v>309</v>
      </c>
      <c r="C69" s="227">
        <v>8</v>
      </c>
      <c r="D69" s="41">
        <v>268</v>
      </c>
      <c r="E69" s="370">
        <v>13.07</v>
      </c>
      <c r="F69" s="82">
        <v>0.46</v>
      </c>
      <c r="G69" s="44">
        <f t="shared" si="1"/>
        <v>3.519510328997705</v>
      </c>
      <c r="H69" s="47">
        <v>40297</v>
      </c>
    </row>
    <row r="70" spans="1:8" ht="12.75">
      <c r="A70" s="124" t="s">
        <v>315</v>
      </c>
      <c r="B70" s="152" t="s">
        <v>316</v>
      </c>
      <c r="C70" s="227">
        <v>8</v>
      </c>
      <c r="D70" s="41">
        <v>269</v>
      </c>
      <c r="E70" s="370">
        <v>17</v>
      </c>
      <c r="F70" s="82">
        <v>0.43</v>
      </c>
      <c r="G70" s="44">
        <f t="shared" si="1"/>
        <v>2.5294117647058822</v>
      </c>
      <c r="H70" s="47">
        <v>40297</v>
      </c>
    </row>
    <row r="71" spans="1:8" ht="12.75">
      <c r="A71" s="40" t="s">
        <v>1191</v>
      </c>
      <c r="B71" s="41" t="s">
        <v>1192</v>
      </c>
      <c r="C71" s="227">
        <v>5</v>
      </c>
      <c r="D71" s="41">
        <v>406</v>
      </c>
      <c r="E71" s="370">
        <v>26.13</v>
      </c>
      <c r="F71" s="82">
        <v>1.21</v>
      </c>
      <c r="G71" s="44">
        <f t="shared" si="1"/>
        <v>4.6306926903941825</v>
      </c>
      <c r="H71" s="47">
        <v>40221</v>
      </c>
    </row>
    <row r="72" spans="1:8" ht="12.75">
      <c r="A72" s="40" t="s">
        <v>860</v>
      </c>
      <c r="B72" s="41" t="s">
        <v>861</v>
      </c>
      <c r="C72" s="227">
        <v>7</v>
      </c>
      <c r="D72" s="41">
        <v>299</v>
      </c>
      <c r="E72" s="370">
        <v>34.39</v>
      </c>
      <c r="F72" s="82">
        <v>1.26</v>
      </c>
      <c r="G72" s="44">
        <f t="shared" si="1"/>
        <v>3.663855772026752</v>
      </c>
      <c r="H72" s="47">
        <v>40176</v>
      </c>
    </row>
    <row r="73" spans="1:8" ht="12.75">
      <c r="A73" s="40" t="s">
        <v>240</v>
      </c>
      <c r="B73" s="41" t="s">
        <v>241</v>
      </c>
      <c r="C73" s="227">
        <v>7</v>
      </c>
      <c r="D73" s="41">
        <v>320</v>
      </c>
      <c r="E73" s="370">
        <v>54.03</v>
      </c>
      <c r="F73" s="82">
        <v>1.538</v>
      </c>
      <c r="G73" s="44">
        <f t="shared" si="1"/>
        <v>2.8465667221913753</v>
      </c>
      <c r="H73" s="47">
        <v>40297</v>
      </c>
    </row>
    <row r="74" spans="1:8" ht="12.75">
      <c r="A74" s="40" t="s">
        <v>979</v>
      </c>
      <c r="B74" s="41" t="s">
        <v>980</v>
      </c>
      <c r="C74" s="227">
        <v>5</v>
      </c>
      <c r="D74" s="41">
        <v>404</v>
      </c>
      <c r="E74" s="370">
        <v>37.12</v>
      </c>
      <c r="F74" s="82">
        <v>2.16</v>
      </c>
      <c r="G74" s="44">
        <f t="shared" si="1"/>
        <v>5.81896551724138</v>
      </c>
      <c r="H74" s="47">
        <v>40213</v>
      </c>
    </row>
    <row r="75" spans="1:8" ht="12.75">
      <c r="A75" s="40" t="s">
        <v>327</v>
      </c>
      <c r="B75" s="41" t="s">
        <v>328</v>
      </c>
      <c r="C75" s="227">
        <v>6</v>
      </c>
      <c r="D75" s="41">
        <v>355</v>
      </c>
      <c r="E75" s="370">
        <v>10.89</v>
      </c>
      <c r="F75" s="82">
        <v>0.4</v>
      </c>
      <c r="G75" s="44">
        <f t="shared" si="1"/>
        <v>3.6730945821854912</v>
      </c>
      <c r="H75" s="47">
        <v>40213</v>
      </c>
    </row>
    <row r="76" spans="1:8" ht="12.75">
      <c r="A76" s="40" t="s">
        <v>880</v>
      </c>
      <c r="B76" s="41" t="s">
        <v>881</v>
      </c>
      <c r="C76" s="227">
        <v>5</v>
      </c>
      <c r="D76" s="41">
        <v>398</v>
      </c>
      <c r="E76" s="370">
        <v>54.48</v>
      </c>
      <c r="F76" s="82">
        <v>1.2</v>
      </c>
      <c r="G76" s="44">
        <f t="shared" si="1"/>
        <v>2.2026431718061676</v>
      </c>
      <c r="H76" s="89">
        <v>40079</v>
      </c>
    </row>
    <row r="77" spans="1:8" ht="12.75">
      <c r="A77" s="40" t="s">
        <v>1148</v>
      </c>
      <c r="B77" s="41" t="s">
        <v>1149</v>
      </c>
      <c r="C77" s="227">
        <v>9</v>
      </c>
      <c r="D77" s="41">
        <v>242</v>
      </c>
      <c r="E77" s="370">
        <v>85.5</v>
      </c>
      <c r="F77" s="82">
        <v>0.48</v>
      </c>
      <c r="G77" s="66">
        <f t="shared" si="1"/>
        <v>0.5614035087719298</v>
      </c>
      <c r="H77" s="47">
        <v>40344</v>
      </c>
    </row>
    <row r="78" spans="1:8" ht="12.75">
      <c r="A78" s="40" t="s">
        <v>1150</v>
      </c>
      <c r="B78" s="41" t="s">
        <v>1151</v>
      </c>
      <c r="C78" s="227">
        <v>9</v>
      </c>
      <c r="D78" s="41">
        <v>243</v>
      </c>
      <c r="E78" s="370">
        <v>24.84</v>
      </c>
      <c r="F78" s="82">
        <v>0.8</v>
      </c>
      <c r="G78" s="44">
        <f t="shared" si="1"/>
        <v>3.2206119162640907</v>
      </c>
      <c r="H78" s="47">
        <v>40345</v>
      </c>
    </row>
    <row r="79" spans="1:8" ht="12.75">
      <c r="A79" s="40" t="s">
        <v>1728</v>
      </c>
      <c r="B79" s="41" t="s">
        <v>1729</v>
      </c>
      <c r="C79" s="227">
        <v>5</v>
      </c>
      <c r="D79" s="41">
        <v>427</v>
      </c>
      <c r="E79" s="370">
        <v>22.86</v>
      </c>
      <c r="F79" s="82">
        <v>0.38</v>
      </c>
      <c r="G79" s="66">
        <f t="shared" si="1"/>
        <v>1.662292213473316</v>
      </c>
      <c r="H79" s="47">
        <v>40435</v>
      </c>
    </row>
    <row r="80" spans="1:8" ht="12.75">
      <c r="A80" s="40" t="s">
        <v>1101</v>
      </c>
      <c r="B80" s="41" t="s">
        <v>1102</v>
      </c>
      <c r="C80" s="227">
        <v>6</v>
      </c>
      <c r="D80" s="41">
        <v>362</v>
      </c>
      <c r="E80" s="370">
        <v>18.64</v>
      </c>
      <c r="F80" s="82">
        <v>0.4</v>
      </c>
      <c r="G80" s="44">
        <f t="shared" si="1"/>
        <v>2.1459227467811157</v>
      </c>
      <c r="H80" s="47">
        <v>40273</v>
      </c>
    </row>
    <row r="81" spans="1:8" ht="12.75">
      <c r="A81" s="40" t="s">
        <v>372</v>
      </c>
      <c r="B81" s="41" t="s">
        <v>373</v>
      </c>
      <c r="C81" s="227">
        <v>5</v>
      </c>
      <c r="D81" s="41">
        <v>395</v>
      </c>
      <c r="E81" s="370">
        <v>11.12</v>
      </c>
      <c r="F81" s="82">
        <v>0.54</v>
      </c>
      <c r="G81" s="44">
        <f t="shared" si="1"/>
        <v>4.856115107913669</v>
      </c>
      <c r="H81" s="89">
        <v>39916</v>
      </c>
    </row>
    <row r="82" spans="1:8" ht="12.75">
      <c r="A82" s="40" t="s">
        <v>830</v>
      </c>
      <c r="B82" s="41" t="s">
        <v>831</v>
      </c>
      <c r="C82" s="227">
        <v>5</v>
      </c>
      <c r="D82" s="41">
        <v>393</v>
      </c>
      <c r="E82" s="370">
        <v>29.32</v>
      </c>
      <c r="F82" s="82">
        <v>1.12</v>
      </c>
      <c r="G82" s="44">
        <f t="shared" si="1"/>
        <v>3.8199181446111874</v>
      </c>
      <c r="H82" s="89">
        <v>39869</v>
      </c>
    </row>
    <row r="83" spans="1:8" ht="12.75">
      <c r="A83" s="40" t="s">
        <v>98</v>
      </c>
      <c r="B83" s="41" t="s">
        <v>99</v>
      </c>
      <c r="C83" s="227">
        <v>7</v>
      </c>
      <c r="D83" s="41">
        <v>334</v>
      </c>
      <c r="E83" s="370">
        <v>36.54</v>
      </c>
      <c r="F83" s="82">
        <v>1.12</v>
      </c>
      <c r="G83" s="44">
        <f t="shared" si="1"/>
        <v>3.065134099616859</v>
      </c>
      <c r="H83" s="47">
        <v>40367</v>
      </c>
    </row>
    <row r="84" spans="1:8" ht="12.75">
      <c r="A84" s="40" t="s">
        <v>258</v>
      </c>
      <c r="B84" s="41" t="s">
        <v>259</v>
      </c>
      <c r="C84" s="227">
        <v>7</v>
      </c>
      <c r="D84" s="41">
        <v>337</v>
      </c>
      <c r="E84" s="370">
        <v>23.52</v>
      </c>
      <c r="F84" s="82">
        <v>1.5</v>
      </c>
      <c r="G84" s="44">
        <f t="shared" si="1"/>
        <v>6.377551020408164</v>
      </c>
      <c r="H84" s="47">
        <v>40389</v>
      </c>
    </row>
    <row r="85" spans="1:8" ht="12.75">
      <c r="A85" s="40" t="s">
        <v>1152</v>
      </c>
      <c r="B85" s="41" t="s">
        <v>1153</v>
      </c>
      <c r="C85" s="227">
        <v>7</v>
      </c>
      <c r="D85" s="41">
        <v>329</v>
      </c>
      <c r="E85" s="370">
        <v>58.84</v>
      </c>
      <c r="F85" s="82">
        <v>1.68</v>
      </c>
      <c r="G85" s="44">
        <f t="shared" si="1"/>
        <v>2.8552005438477224</v>
      </c>
      <c r="H85" s="47">
        <v>40345</v>
      </c>
    </row>
    <row r="86" spans="1:8" ht="12.75">
      <c r="A86" s="40" t="s">
        <v>1154</v>
      </c>
      <c r="B86" s="41" t="s">
        <v>1155</v>
      </c>
      <c r="C86" s="227">
        <v>7</v>
      </c>
      <c r="D86" s="41">
        <v>331</v>
      </c>
      <c r="E86" s="370">
        <v>47.37</v>
      </c>
      <c r="F86" s="82">
        <v>1.8</v>
      </c>
      <c r="G86" s="44">
        <f t="shared" si="1"/>
        <v>3.799873337555415</v>
      </c>
      <c r="H86" s="47">
        <v>40351</v>
      </c>
    </row>
    <row r="87" spans="1:8" ht="12.75">
      <c r="A87" s="40" t="s">
        <v>400</v>
      </c>
      <c r="B87" s="41" t="s">
        <v>401</v>
      </c>
      <c r="C87" s="227">
        <v>6</v>
      </c>
      <c r="D87" s="41">
        <v>357</v>
      </c>
      <c r="E87" s="370">
        <v>47</v>
      </c>
      <c r="F87" s="82">
        <v>1</v>
      </c>
      <c r="G87" s="44">
        <f t="shared" si="1"/>
        <v>2.127659574468085</v>
      </c>
      <c r="H87" s="47">
        <v>40241</v>
      </c>
    </row>
    <row r="88" spans="1:8" ht="12.75">
      <c r="A88" s="40" t="s">
        <v>870</v>
      </c>
      <c r="B88" s="41" t="s">
        <v>871</v>
      </c>
      <c r="C88" s="227">
        <v>9</v>
      </c>
      <c r="D88" s="41">
        <v>250</v>
      </c>
      <c r="E88" s="370">
        <v>44.29</v>
      </c>
      <c r="F88" s="82">
        <v>1</v>
      </c>
      <c r="G88" s="44">
        <f t="shared" si="1"/>
        <v>2.2578460149017836</v>
      </c>
      <c r="H88" s="47">
        <v>40427</v>
      </c>
    </row>
    <row r="89" spans="1:8" ht="12.75">
      <c r="A89" s="40" t="s">
        <v>1193</v>
      </c>
      <c r="B89" s="41" t="s">
        <v>1194</v>
      </c>
      <c r="C89" s="227">
        <v>7</v>
      </c>
      <c r="D89" s="41">
        <v>321</v>
      </c>
      <c r="E89" s="370">
        <v>44.51</v>
      </c>
      <c r="F89" s="82">
        <v>1</v>
      </c>
      <c r="G89" s="44">
        <f t="shared" si="1"/>
        <v>2.246686137946529</v>
      </c>
      <c r="H89" s="47">
        <v>40297</v>
      </c>
    </row>
    <row r="90" spans="1:8" ht="12.75">
      <c r="A90" s="40" t="s">
        <v>882</v>
      </c>
      <c r="B90" s="41" t="s">
        <v>883</v>
      </c>
      <c r="C90" s="227">
        <v>6</v>
      </c>
      <c r="D90" s="41">
        <v>383</v>
      </c>
      <c r="E90" s="370">
        <v>35.42</v>
      </c>
      <c r="F90" s="82">
        <v>0.6</v>
      </c>
      <c r="G90" s="66">
        <f t="shared" si="1"/>
        <v>1.693958215697346</v>
      </c>
      <c r="H90" s="47">
        <v>40443</v>
      </c>
    </row>
    <row r="91" spans="1:8" ht="12.75">
      <c r="A91" s="40" t="s">
        <v>297</v>
      </c>
      <c r="B91" s="41" t="s">
        <v>298</v>
      </c>
      <c r="C91" s="227">
        <v>8</v>
      </c>
      <c r="D91" s="41">
        <v>276</v>
      </c>
      <c r="E91" s="370">
        <v>22.79</v>
      </c>
      <c r="F91" s="82">
        <v>0.92</v>
      </c>
      <c r="G91" s="44">
        <f t="shared" si="1"/>
        <v>4.036858271171567</v>
      </c>
      <c r="H91" s="47">
        <v>40380</v>
      </c>
    </row>
    <row r="92" spans="1:8" ht="12.75">
      <c r="A92" s="40" t="s">
        <v>301</v>
      </c>
      <c r="B92" s="41" t="s">
        <v>302</v>
      </c>
      <c r="C92" s="227">
        <v>7</v>
      </c>
      <c r="D92" s="41">
        <v>338</v>
      </c>
      <c r="E92" s="370">
        <v>51.25</v>
      </c>
      <c r="F92" s="82">
        <v>3.3</v>
      </c>
      <c r="G92" s="44">
        <f t="shared" si="1"/>
        <v>6.439024390243903</v>
      </c>
      <c r="H92" s="47">
        <v>40389</v>
      </c>
    </row>
    <row r="93" spans="1:8" ht="12.75">
      <c r="A93" s="40" t="s">
        <v>384</v>
      </c>
      <c r="B93" s="41" t="s">
        <v>385</v>
      </c>
      <c r="C93" s="227">
        <v>5</v>
      </c>
      <c r="D93" s="41">
        <v>392</v>
      </c>
      <c r="E93" s="370">
        <v>43.94</v>
      </c>
      <c r="F93" s="82">
        <v>1.21</v>
      </c>
      <c r="G93" s="44">
        <f t="shared" si="1"/>
        <v>2.753755120619026</v>
      </c>
      <c r="H93" s="89">
        <v>39862</v>
      </c>
    </row>
    <row r="94" spans="1:8" ht="12.75">
      <c r="A94" s="40" t="s">
        <v>1195</v>
      </c>
      <c r="B94" s="41" t="s">
        <v>1196</v>
      </c>
      <c r="C94" s="227">
        <v>6</v>
      </c>
      <c r="D94" s="41">
        <v>359</v>
      </c>
      <c r="E94" s="370">
        <v>48.77</v>
      </c>
      <c r="F94" s="82">
        <v>0.56</v>
      </c>
      <c r="G94" s="66">
        <f t="shared" si="1"/>
        <v>1.1482468730777118</v>
      </c>
      <c r="H94" s="47">
        <v>40247</v>
      </c>
    </row>
    <row r="95" spans="1:8" ht="12.75">
      <c r="A95" s="40" t="s">
        <v>1369</v>
      </c>
      <c r="B95" s="41" t="s">
        <v>1370</v>
      </c>
      <c r="C95" s="227">
        <v>7</v>
      </c>
      <c r="D95" s="41">
        <v>303</v>
      </c>
      <c r="E95" s="370">
        <v>19.2</v>
      </c>
      <c r="F95" s="82">
        <v>0.63</v>
      </c>
      <c r="G95" s="44">
        <f t="shared" si="1"/>
        <v>3.28125</v>
      </c>
      <c r="H95" s="47">
        <v>40212</v>
      </c>
    </row>
    <row r="96" spans="1:8" ht="12.75">
      <c r="A96" s="40" t="s">
        <v>679</v>
      </c>
      <c r="B96" s="41" t="s">
        <v>680</v>
      </c>
      <c r="C96" s="227">
        <v>8</v>
      </c>
      <c r="D96" s="41">
        <v>286</v>
      </c>
      <c r="E96" s="370">
        <v>48.52</v>
      </c>
      <c r="F96" s="82">
        <v>1.08</v>
      </c>
      <c r="G96" s="44">
        <f t="shared" si="1"/>
        <v>2.225886232481451</v>
      </c>
      <c r="H96" s="47">
        <v>40441</v>
      </c>
    </row>
    <row r="97" spans="1:8" ht="12.75">
      <c r="A97" s="40" t="s">
        <v>740</v>
      </c>
      <c r="B97" s="41" t="s">
        <v>741</v>
      </c>
      <c r="C97" s="227">
        <v>5</v>
      </c>
      <c r="D97" s="41">
        <v>413</v>
      </c>
      <c r="E97" s="370">
        <v>24.4</v>
      </c>
      <c r="F97" s="82">
        <v>0.16</v>
      </c>
      <c r="G97" s="66">
        <f t="shared" si="1"/>
        <v>0.6557377049180328</v>
      </c>
      <c r="H97" s="47">
        <v>40324</v>
      </c>
    </row>
    <row r="98" spans="1:8" ht="12.75">
      <c r="A98" s="40" t="s">
        <v>911</v>
      </c>
      <c r="B98" s="41" t="s">
        <v>912</v>
      </c>
      <c r="C98" s="227">
        <v>6</v>
      </c>
      <c r="D98" s="41">
        <v>379</v>
      </c>
      <c r="E98" s="370">
        <v>62.25</v>
      </c>
      <c r="F98" s="82">
        <v>1.34</v>
      </c>
      <c r="G98" s="44">
        <f t="shared" si="1"/>
        <v>2.1526104417670684</v>
      </c>
      <c r="H98" s="47">
        <v>40420</v>
      </c>
    </row>
    <row r="99" spans="1:8" ht="12.75">
      <c r="A99" s="40" t="s">
        <v>1187</v>
      </c>
      <c r="B99" s="41" t="s">
        <v>1188</v>
      </c>
      <c r="C99" s="227">
        <v>8</v>
      </c>
      <c r="D99" s="41">
        <v>264</v>
      </c>
      <c r="E99" s="370">
        <v>46.83</v>
      </c>
      <c r="F99" s="82">
        <v>1</v>
      </c>
      <c r="G99" s="44">
        <f t="shared" si="1"/>
        <v>2.135383301302584</v>
      </c>
      <c r="H99" s="47">
        <v>40238</v>
      </c>
    </row>
    <row r="100" spans="1:8" ht="12.75">
      <c r="A100" s="40" t="s">
        <v>917</v>
      </c>
      <c r="B100" s="41" t="s">
        <v>918</v>
      </c>
      <c r="C100" s="227">
        <v>6</v>
      </c>
      <c r="D100" s="41">
        <v>353</v>
      </c>
      <c r="E100" s="370">
        <v>41.93</v>
      </c>
      <c r="F100" s="82">
        <v>0.43</v>
      </c>
      <c r="G100" s="66">
        <f t="shared" si="1"/>
        <v>1.0255187216789887</v>
      </c>
      <c r="H100" s="47">
        <v>40158</v>
      </c>
    </row>
    <row r="101" spans="1:8" ht="12.75">
      <c r="A101" s="40" t="s">
        <v>321</v>
      </c>
      <c r="B101" s="41" t="s">
        <v>322</v>
      </c>
      <c r="C101" s="227">
        <v>7</v>
      </c>
      <c r="D101" s="41">
        <v>304</v>
      </c>
      <c r="E101" s="370">
        <v>34.7</v>
      </c>
      <c r="F101" s="82">
        <v>0.48</v>
      </c>
      <c r="G101" s="66">
        <f t="shared" si="1"/>
        <v>1.3832853025936598</v>
      </c>
      <c r="H101" s="47">
        <v>40219</v>
      </c>
    </row>
    <row r="102" spans="1:8" ht="12.75">
      <c r="A102" s="40" t="s">
        <v>1402</v>
      </c>
      <c r="B102" s="41" t="s">
        <v>1403</v>
      </c>
      <c r="C102" s="227">
        <v>5</v>
      </c>
      <c r="D102" s="41">
        <v>390</v>
      </c>
      <c r="E102" s="370">
        <v>70.32</v>
      </c>
      <c r="F102" s="82">
        <v>0.7</v>
      </c>
      <c r="G102" s="66">
        <f t="shared" si="1"/>
        <v>0.9954493742889647</v>
      </c>
      <c r="H102" s="89">
        <v>39694</v>
      </c>
    </row>
    <row r="103" spans="1:8" ht="12.75">
      <c r="A103" s="40" t="s">
        <v>100</v>
      </c>
      <c r="B103" s="41" t="s">
        <v>975</v>
      </c>
      <c r="C103" s="227">
        <v>6</v>
      </c>
      <c r="D103" s="41">
        <v>380</v>
      </c>
      <c r="E103" s="370">
        <v>50.51</v>
      </c>
      <c r="F103" s="82">
        <v>1.62</v>
      </c>
      <c r="G103" s="44">
        <f t="shared" si="1"/>
        <v>3.207285686002772</v>
      </c>
      <c r="H103" s="47">
        <v>40420</v>
      </c>
    </row>
    <row r="104" spans="1:8" ht="12.75">
      <c r="A104" s="40" t="s">
        <v>812</v>
      </c>
      <c r="B104" s="41" t="s">
        <v>813</v>
      </c>
      <c r="C104" s="227">
        <v>7</v>
      </c>
      <c r="D104" s="41">
        <v>325</v>
      </c>
      <c r="E104" s="370">
        <v>19.33</v>
      </c>
      <c r="F104" s="82">
        <v>0.24</v>
      </c>
      <c r="G104" s="66">
        <f t="shared" si="1"/>
        <v>1.24159337816865</v>
      </c>
      <c r="H104" s="47">
        <v>40331</v>
      </c>
    </row>
    <row r="105" spans="1:8" ht="12.75">
      <c r="A105" s="40" t="s">
        <v>128</v>
      </c>
      <c r="B105" s="41" t="s">
        <v>129</v>
      </c>
      <c r="C105" s="227">
        <v>5</v>
      </c>
      <c r="D105" s="41">
        <v>431</v>
      </c>
      <c r="E105" s="370">
        <v>21.66</v>
      </c>
      <c r="F105" s="82">
        <v>0.42</v>
      </c>
      <c r="G105" s="66">
        <f t="shared" si="1"/>
        <v>1.9390581717451523</v>
      </c>
      <c r="H105" s="47">
        <v>40493</v>
      </c>
    </row>
    <row r="106" spans="1:8" ht="12.75">
      <c r="A106" s="40" t="s">
        <v>319</v>
      </c>
      <c r="B106" s="41" t="s">
        <v>320</v>
      </c>
      <c r="C106" s="227">
        <v>7</v>
      </c>
      <c r="D106" s="41">
        <v>309</v>
      </c>
      <c r="E106" s="370">
        <v>72.27</v>
      </c>
      <c r="F106" s="82">
        <v>1.6</v>
      </c>
      <c r="G106" s="44">
        <f t="shared" si="1"/>
        <v>2.2139200221392</v>
      </c>
      <c r="H106" s="47">
        <v>40234</v>
      </c>
    </row>
    <row r="107" spans="1:8" ht="12.75">
      <c r="A107" s="124" t="s">
        <v>336</v>
      </c>
      <c r="B107" s="41" t="s">
        <v>335</v>
      </c>
      <c r="C107" s="227">
        <v>6</v>
      </c>
      <c r="D107" s="41">
        <v>352</v>
      </c>
      <c r="E107" s="370">
        <v>34.42</v>
      </c>
      <c r="F107" s="82">
        <v>1.58</v>
      </c>
      <c r="G107" s="44">
        <f t="shared" si="1"/>
        <v>4.590354445090064</v>
      </c>
      <c r="H107" s="47">
        <v>40156</v>
      </c>
    </row>
    <row r="108" spans="1:8" ht="12.75">
      <c r="A108" s="121" t="s">
        <v>783</v>
      </c>
      <c r="B108" s="41" t="s">
        <v>784</v>
      </c>
      <c r="C108" s="227">
        <v>7</v>
      </c>
      <c r="D108" s="41">
        <v>298</v>
      </c>
      <c r="E108" s="370">
        <v>62.63</v>
      </c>
      <c r="F108" s="82">
        <v>2.152</v>
      </c>
      <c r="G108" s="44">
        <f t="shared" si="1"/>
        <v>3.4360530097397417</v>
      </c>
      <c r="H108" s="47">
        <v>40156</v>
      </c>
    </row>
    <row r="109" spans="1:8" ht="12.75">
      <c r="A109" s="40" t="s">
        <v>832</v>
      </c>
      <c r="B109" s="41" t="s">
        <v>833</v>
      </c>
      <c r="C109" s="227">
        <v>9</v>
      </c>
      <c r="D109" s="41">
        <v>235</v>
      </c>
      <c r="E109" s="370">
        <v>15.87</v>
      </c>
      <c r="F109" s="82">
        <v>0.76</v>
      </c>
      <c r="G109" s="44">
        <f t="shared" si="1"/>
        <v>4.788909892879648</v>
      </c>
      <c r="H109" s="47">
        <v>40231</v>
      </c>
    </row>
    <row r="110" spans="1:8" ht="12.75">
      <c r="A110" s="40" t="s">
        <v>355</v>
      </c>
      <c r="B110" s="41" t="s">
        <v>356</v>
      </c>
      <c r="C110" s="227">
        <v>5</v>
      </c>
      <c r="D110" s="41">
        <v>421</v>
      </c>
      <c r="E110" s="370">
        <v>38.62</v>
      </c>
      <c r="F110" s="82">
        <v>0.2</v>
      </c>
      <c r="G110" s="66">
        <f t="shared" si="1"/>
        <v>0.5178663904712585</v>
      </c>
      <c r="H110" s="47">
        <v>40395</v>
      </c>
    </row>
    <row r="111" spans="1:8" ht="12.75">
      <c r="A111" s="40" t="s">
        <v>291</v>
      </c>
      <c r="B111" s="41" t="s">
        <v>292</v>
      </c>
      <c r="C111" s="227">
        <v>8</v>
      </c>
      <c r="D111" s="41">
        <v>279</v>
      </c>
      <c r="E111" s="370">
        <v>43.32</v>
      </c>
      <c r="F111" s="82">
        <v>0.34</v>
      </c>
      <c r="G111" s="66">
        <f t="shared" si="1"/>
        <v>0.7848568790397045</v>
      </c>
      <c r="H111" s="47">
        <v>40403</v>
      </c>
    </row>
    <row r="112" spans="1:8" ht="12.75">
      <c r="A112" s="40" t="s">
        <v>866</v>
      </c>
      <c r="B112" s="41" t="s">
        <v>867</v>
      </c>
      <c r="C112" s="227">
        <v>8</v>
      </c>
      <c r="D112" s="41">
        <v>290</v>
      </c>
      <c r="E112" s="370">
        <v>71.28</v>
      </c>
      <c r="F112" s="82">
        <v>3</v>
      </c>
      <c r="G112" s="44">
        <f t="shared" si="1"/>
        <v>4.208754208754209</v>
      </c>
      <c r="H112" s="47">
        <v>40511</v>
      </c>
    </row>
    <row r="113" spans="1:8" ht="12.75">
      <c r="A113" s="40" t="s">
        <v>1507</v>
      </c>
      <c r="B113" s="41" t="s">
        <v>1508</v>
      </c>
      <c r="C113" s="227">
        <v>7</v>
      </c>
      <c r="D113" s="41">
        <v>293</v>
      </c>
      <c r="E113" s="370">
        <v>35.92</v>
      </c>
      <c r="F113" s="82">
        <v>2.56</v>
      </c>
      <c r="G113" s="44">
        <f t="shared" si="1"/>
        <v>7.126948775055679</v>
      </c>
      <c r="H113" s="89">
        <v>39752</v>
      </c>
    </row>
    <row r="114" spans="1:8" ht="12.75">
      <c r="A114" s="40" t="s">
        <v>1396</v>
      </c>
      <c r="B114" s="41" t="s">
        <v>1397</v>
      </c>
      <c r="C114" s="227">
        <v>6</v>
      </c>
      <c r="D114" s="41">
        <v>348</v>
      </c>
      <c r="E114" s="370">
        <v>32.65</v>
      </c>
      <c r="F114" s="82">
        <v>3</v>
      </c>
      <c r="G114" s="66">
        <f t="shared" si="1"/>
        <v>9.188361408882082</v>
      </c>
      <c r="H114" s="89">
        <v>39757</v>
      </c>
    </row>
    <row r="115" spans="1:8" ht="12.75">
      <c r="A115" s="124" t="s">
        <v>1118</v>
      </c>
      <c r="B115" s="41" t="s">
        <v>1117</v>
      </c>
      <c r="C115" s="227">
        <v>9</v>
      </c>
      <c r="D115" s="41">
        <v>249</v>
      </c>
      <c r="E115" s="370">
        <v>18.51</v>
      </c>
      <c r="F115" s="82">
        <v>0.84</v>
      </c>
      <c r="G115" s="44">
        <f t="shared" si="1"/>
        <v>4.538087520259318</v>
      </c>
      <c r="H115" s="47">
        <v>40408</v>
      </c>
    </row>
    <row r="116" spans="1:8" ht="12.75">
      <c r="A116" s="121" t="s">
        <v>791</v>
      </c>
      <c r="B116" s="41" t="s">
        <v>792</v>
      </c>
      <c r="C116" s="227">
        <v>5</v>
      </c>
      <c r="D116" s="41">
        <v>408</v>
      </c>
      <c r="E116" s="370">
        <v>23.79</v>
      </c>
      <c r="F116" s="82">
        <v>0.36</v>
      </c>
      <c r="G116" s="66">
        <f t="shared" si="1"/>
        <v>1.5132408575031526</v>
      </c>
      <c r="H116" s="47">
        <v>40249</v>
      </c>
    </row>
    <row r="117" spans="1:8" ht="12.75">
      <c r="A117" s="121" t="s">
        <v>816</v>
      </c>
      <c r="B117" s="41" t="s">
        <v>817</v>
      </c>
      <c r="C117" s="227">
        <v>7</v>
      </c>
      <c r="D117" s="41">
        <v>292</v>
      </c>
      <c r="E117" s="370">
        <v>24.49</v>
      </c>
      <c r="F117" s="82">
        <v>0.62</v>
      </c>
      <c r="G117" s="44">
        <f t="shared" si="1"/>
        <v>2.5316455696202533</v>
      </c>
      <c r="H117" s="89">
        <v>39611</v>
      </c>
    </row>
    <row r="118" spans="1:8" ht="12.75">
      <c r="A118" s="121" t="s">
        <v>341</v>
      </c>
      <c r="B118" s="41" t="s">
        <v>342</v>
      </c>
      <c r="C118" s="227">
        <v>9</v>
      </c>
      <c r="D118" s="41">
        <v>248</v>
      </c>
      <c r="E118" s="370">
        <v>31.45</v>
      </c>
      <c r="F118" s="82">
        <v>1.372</v>
      </c>
      <c r="G118" s="44">
        <f t="shared" si="1"/>
        <v>4.36248012718601</v>
      </c>
      <c r="H118" s="47">
        <v>40407</v>
      </c>
    </row>
    <row r="119" spans="1:8" ht="12.75">
      <c r="A119" s="121" t="s">
        <v>243</v>
      </c>
      <c r="B119" s="41" t="s">
        <v>244</v>
      </c>
      <c r="C119" s="227">
        <v>5</v>
      </c>
      <c r="D119" s="41">
        <v>432</v>
      </c>
      <c r="E119" s="370">
        <v>24.49</v>
      </c>
      <c r="F119" s="82">
        <v>0.64</v>
      </c>
      <c r="G119" s="44">
        <f>(F119/E119)*100</f>
        <v>2.6133115557370354</v>
      </c>
      <c r="H119" s="47">
        <v>40498</v>
      </c>
    </row>
    <row r="120" spans="1:8" ht="12.75">
      <c r="A120" s="121" t="s">
        <v>824</v>
      </c>
      <c r="B120" s="41" t="s">
        <v>825</v>
      </c>
      <c r="C120" s="227">
        <v>8</v>
      </c>
      <c r="D120" s="41">
        <v>270</v>
      </c>
      <c r="E120" s="370">
        <v>12.51</v>
      </c>
      <c r="F120" s="82">
        <v>0.38</v>
      </c>
      <c r="G120" s="44">
        <f t="shared" si="1"/>
        <v>3.037569944044764</v>
      </c>
      <c r="H120" s="47">
        <v>40303</v>
      </c>
    </row>
    <row r="121" spans="1:8" ht="12.75">
      <c r="A121" s="121" t="s">
        <v>317</v>
      </c>
      <c r="B121" s="41" t="s">
        <v>318</v>
      </c>
      <c r="C121" s="227">
        <v>6</v>
      </c>
      <c r="D121" s="41">
        <v>368</v>
      </c>
      <c r="E121" s="370">
        <v>46.11</v>
      </c>
      <c r="F121" s="82">
        <v>0.36</v>
      </c>
      <c r="G121" s="66">
        <f t="shared" si="1"/>
        <v>0.7807417046193884</v>
      </c>
      <c r="H121" s="47">
        <v>40333</v>
      </c>
    </row>
    <row r="122" spans="1:8" ht="12.75">
      <c r="A122" s="121" t="s">
        <v>1087</v>
      </c>
      <c r="B122" s="41" t="s">
        <v>1088</v>
      </c>
      <c r="C122" s="227">
        <v>8</v>
      </c>
      <c r="D122" s="41">
        <v>275</v>
      </c>
      <c r="E122" s="370">
        <v>54.04</v>
      </c>
      <c r="F122" s="82">
        <v>0.88</v>
      </c>
      <c r="G122" s="66">
        <f aca="true" t="shared" si="2" ref="G122:G153">(F122/E122)*100</f>
        <v>1.6284233900814213</v>
      </c>
      <c r="H122" s="47">
        <v>40368</v>
      </c>
    </row>
    <row r="123" spans="1:8" ht="12.75">
      <c r="A123" s="40" t="s">
        <v>325</v>
      </c>
      <c r="B123" s="41" t="s">
        <v>326</v>
      </c>
      <c r="C123" s="227">
        <v>8</v>
      </c>
      <c r="D123" s="41">
        <v>259</v>
      </c>
      <c r="E123" s="370">
        <v>32.66</v>
      </c>
      <c r="F123" s="82">
        <v>0.52</v>
      </c>
      <c r="G123" s="66">
        <f t="shared" si="2"/>
        <v>1.5921616656460504</v>
      </c>
      <c r="H123" s="47">
        <v>40213</v>
      </c>
    </row>
    <row r="124" spans="1:8" ht="12.75">
      <c r="A124" s="40" t="s">
        <v>822</v>
      </c>
      <c r="B124" s="41" t="s">
        <v>823</v>
      </c>
      <c r="C124" s="227">
        <v>6</v>
      </c>
      <c r="D124" s="41">
        <v>382</v>
      </c>
      <c r="E124" s="370">
        <v>12.77</v>
      </c>
      <c r="F124" s="82">
        <v>0.4</v>
      </c>
      <c r="G124" s="44">
        <f t="shared" si="2"/>
        <v>3.1323414252153485</v>
      </c>
      <c r="H124" s="47">
        <v>40437</v>
      </c>
    </row>
    <row r="125" spans="1:8" ht="12.75">
      <c r="A125" s="40" t="s">
        <v>742</v>
      </c>
      <c r="B125" s="41" t="s">
        <v>743</v>
      </c>
      <c r="C125" s="227">
        <v>5</v>
      </c>
      <c r="D125" s="41">
        <v>423</v>
      </c>
      <c r="E125" s="370">
        <v>38.67</v>
      </c>
      <c r="F125" s="82">
        <v>1.84</v>
      </c>
      <c r="G125" s="44">
        <f t="shared" si="2"/>
        <v>4.758210499094906</v>
      </c>
      <c r="H125" s="47">
        <v>40408</v>
      </c>
    </row>
    <row r="126" spans="1:8" ht="12.75">
      <c r="A126" s="124" t="s">
        <v>253</v>
      </c>
      <c r="B126" s="41" t="s">
        <v>254</v>
      </c>
      <c r="C126" s="227">
        <v>7</v>
      </c>
      <c r="D126" s="41">
        <v>295</v>
      </c>
      <c r="E126" s="370">
        <v>26.78</v>
      </c>
      <c r="F126" s="82">
        <v>2.16</v>
      </c>
      <c r="G126" s="44">
        <f t="shared" si="2"/>
        <v>8.06572068707991</v>
      </c>
      <c r="H126" s="89">
        <v>39933</v>
      </c>
    </row>
    <row r="127" spans="1:8" ht="12.75">
      <c r="A127" s="121" t="s">
        <v>333</v>
      </c>
      <c r="B127" s="41" t="s">
        <v>334</v>
      </c>
      <c r="C127" s="227">
        <v>8</v>
      </c>
      <c r="D127" s="41">
        <v>257</v>
      </c>
      <c r="E127" s="370">
        <v>80.14</v>
      </c>
      <c r="F127" s="82">
        <v>1.08</v>
      </c>
      <c r="G127" s="66">
        <f t="shared" si="2"/>
        <v>1.3476416271524831</v>
      </c>
      <c r="H127" s="47">
        <v>40150</v>
      </c>
    </row>
    <row r="128" spans="1:8" ht="12.75">
      <c r="A128" s="121" t="s">
        <v>985</v>
      </c>
      <c r="B128" s="41" t="s">
        <v>986</v>
      </c>
      <c r="C128" s="227">
        <v>6</v>
      </c>
      <c r="D128" s="41">
        <v>374</v>
      </c>
      <c r="E128" s="370">
        <v>33.79</v>
      </c>
      <c r="F128" s="82">
        <v>0.663</v>
      </c>
      <c r="G128" s="66">
        <f t="shared" si="2"/>
        <v>1.9621189701094999</v>
      </c>
      <c r="H128" s="47">
        <v>40395</v>
      </c>
    </row>
    <row r="129" spans="1:8" ht="12.75">
      <c r="A129" s="121" t="s">
        <v>989</v>
      </c>
      <c r="B129" s="41" t="s">
        <v>990</v>
      </c>
      <c r="C129" s="227">
        <v>6</v>
      </c>
      <c r="D129" s="41">
        <v>344</v>
      </c>
      <c r="E129" s="370">
        <v>75.09</v>
      </c>
      <c r="F129" s="82">
        <v>0.72</v>
      </c>
      <c r="G129" s="66">
        <f t="shared" si="2"/>
        <v>0.9588493807431082</v>
      </c>
      <c r="H129" s="89">
        <v>39569</v>
      </c>
    </row>
    <row r="130" spans="1:8" ht="12.75">
      <c r="A130" s="40" t="s">
        <v>1082</v>
      </c>
      <c r="B130" s="41" t="s">
        <v>1083</v>
      </c>
      <c r="C130" s="227">
        <v>9</v>
      </c>
      <c r="D130" s="41">
        <v>245</v>
      </c>
      <c r="E130" s="370">
        <v>59.51</v>
      </c>
      <c r="F130" s="82">
        <v>1.44</v>
      </c>
      <c r="G130" s="44">
        <f t="shared" si="2"/>
        <v>2.419761384641237</v>
      </c>
      <c r="H130" s="47">
        <v>40394</v>
      </c>
    </row>
    <row r="131" spans="1:8" ht="12.75">
      <c r="A131" s="40" t="s">
        <v>386</v>
      </c>
      <c r="B131" s="41" t="s">
        <v>387</v>
      </c>
      <c r="C131" s="227">
        <v>9</v>
      </c>
      <c r="D131" s="41">
        <v>236</v>
      </c>
      <c r="E131" s="370">
        <v>57.67</v>
      </c>
      <c r="F131" s="82">
        <v>1.987</v>
      </c>
      <c r="G131" s="44">
        <f t="shared" si="2"/>
        <v>3.445465580024276</v>
      </c>
      <c r="H131" s="47">
        <v>40239</v>
      </c>
    </row>
    <row r="132" spans="1:8" ht="12.75">
      <c r="A132" s="40" t="s">
        <v>1503</v>
      </c>
      <c r="B132" s="41" t="s">
        <v>1504</v>
      </c>
      <c r="C132" s="227">
        <v>9</v>
      </c>
      <c r="D132" s="41">
        <v>239</v>
      </c>
      <c r="E132" s="370">
        <v>98.44</v>
      </c>
      <c r="F132" s="82">
        <v>1.407</v>
      </c>
      <c r="G132" s="66">
        <f t="shared" si="2"/>
        <v>1.4292970337261277</v>
      </c>
      <c r="H132" s="47">
        <v>40262</v>
      </c>
    </row>
    <row r="133" spans="1:8" ht="12.75">
      <c r="A133" s="40" t="s">
        <v>1501</v>
      </c>
      <c r="B133" s="41" t="s">
        <v>1502</v>
      </c>
      <c r="C133" s="227">
        <v>8</v>
      </c>
      <c r="D133" s="41">
        <v>263</v>
      </c>
      <c r="E133" s="370">
        <v>28.8</v>
      </c>
      <c r="F133" s="82">
        <v>0.5</v>
      </c>
      <c r="G133" s="66">
        <f t="shared" si="2"/>
        <v>1.7361111111111112</v>
      </c>
      <c r="H133" s="47">
        <v>40233</v>
      </c>
    </row>
    <row r="134" spans="1:8" ht="12.75">
      <c r="A134" s="40" t="s">
        <v>977</v>
      </c>
      <c r="B134" s="41" t="s">
        <v>978</v>
      </c>
      <c r="C134" s="227">
        <v>9</v>
      </c>
      <c r="D134" s="41">
        <v>233</v>
      </c>
      <c r="E134" s="370">
        <v>61.73</v>
      </c>
      <c r="F134" s="82">
        <v>4.26</v>
      </c>
      <c r="G134" s="44">
        <f t="shared" si="2"/>
        <v>6.9010205734650905</v>
      </c>
      <c r="H134" s="47">
        <v>40120</v>
      </c>
    </row>
    <row r="135" spans="1:8" ht="12.75">
      <c r="A135" s="40" t="s">
        <v>624</v>
      </c>
      <c r="B135" s="41" t="s">
        <v>625</v>
      </c>
      <c r="C135" s="227">
        <v>5</v>
      </c>
      <c r="D135" s="41">
        <v>420</v>
      </c>
      <c r="E135" s="370">
        <v>33.92</v>
      </c>
      <c r="F135" s="82">
        <v>1.84</v>
      </c>
      <c r="G135" s="44">
        <f t="shared" si="2"/>
        <v>5.4245283018867925</v>
      </c>
      <c r="H135" s="47">
        <v>40394</v>
      </c>
    </row>
    <row r="136" spans="1:8" ht="12.75">
      <c r="A136" s="40" t="s">
        <v>1383</v>
      </c>
      <c r="B136" s="41" t="s">
        <v>1384</v>
      </c>
      <c r="C136" s="227">
        <v>8</v>
      </c>
      <c r="D136" s="41">
        <v>273</v>
      </c>
      <c r="E136" s="370">
        <v>78.3</v>
      </c>
      <c r="F136" s="82">
        <v>1.52</v>
      </c>
      <c r="G136" s="66">
        <f t="shared" si="2"/>
        <v>1.9412515964240102</v>
      </c>
      <c r="H136" s="47">
        <v>40337</v>
      </c>
    </row>
    <row r="137" spans="1:8" ht="12.75">
      <c r="A137" s="40" t="s">
        <v>1620</v>
      </c>
      <c r="B137" s="41" t="s">
        <v>1621</v>
      </c>
      <c r="C137" s="227">
        <v>8</v>
      </c>
      <c r="D137" s="41">
        <v>280</v>
      </c>
      <c r="E137" s="370">
        <v>21.51</v>
      </c>
      <c r="F137" s="82">
        <v>0.64</v>
      </c>
      <c r="G137" s="44">
        <f t="shared" si="2"/>
        <v>2.97536029753603</v>
      </c>
      <c r="H137" s="47">
        <v>40408</v>
      </c>
    </row>
    <row r="138" spans="1:8" ht="12.75">
      <c r="A138" s="40" t="s">
        <v>101</v>
      </c>
      <c r="B138" s="41" t="s">
        <v>102</v>
      </c>
      <c r="C138" s="227">
        <v>7</v>
      </c>
      <c r="D138" s="41">
        <v>336</v>
      </c>
      <c r="E138" s="370">
        <v>22.45</v>
      </c>
      <c r="F138" s="82">
        <v>1.44</v>
      </c>
      <c r="G138" s="44">
        <f t="shared" si="2"/>
        <v>6.414253897550111</v>
      </c>
      <c r="H138" s="47">
        <v>40387</v>
      </c>
    </row>
    <row r="139" spans="1:8" ht="12.75">
      <c r="A139" s="40" t="s">
        <v>1374</v>
      </c>
      <c r="B139" s="41" t="s">
        <v>1375</v>
      </c>
      <c r="C139" s="227">
        <v>8</v>
      </c>
      <c r="D139" s="41">
        <v>277</v>
      </c>
      <c r="E139" s="370">
        <v>45.04</v>
      </c>
      <c r="F139" s="82">
        <v>1.84</v>
      </c>
      <c r="G139" s="44">
        <f t="shared" si="2"/>
        <v>4.085257548845471</v>
      </c>
      <c r="H139" s="47">
        <v>40387</v>
      </c>
    </row>
    <row r="140" spans="1:8" ht="12.75">
      <c r="A140" s="40" t="s">
        <v>295</v>
      </c>
      <c r="B140" s="41" t="s">
        <v>296</v>
      </c>
      <c r="C140" s="227">
        <v>5</v>
      </c>
      <c r="D140" s="41">
        <v>417</v>
      </c>
      <c r="E140" s="370">
        <v>74.92</v>
      </c>
      <c r="F140" s="82">
        <v>4.48</v>
      </c>
      <c r="G140" s="44">
        <f t="shared" si="2"/>
        <v>5.97971169247197</v>
      </c>
      <c r="H140" s="47">
        <v>40387</v>
      </c>
    </row>
    <row r="141" spans="1:8" ht="12.75">
      <c r="A141" s="40" t="s">
        <v>846</v>
      </c>
      <c r="B141" s="41" t="s">
        <v>847</v>
      </c>
      <c r="C141" s="227">
        <v>6</v>
      </c>
      <c r="D141" s="41">
        <v>356</v>
      </c>
      <c r="E141" s="370">
        <v>41.64</v>
      </c>
      <c r="F141" s="82">
        <v>0.64</v>
      </c>
      <c r="G141" s="66">
        <f t="shared" si="2"/>
        <v>1.536983669548511</v>
      </c>
      <c r="H141" s="47">
        <v>40214</v>
      </c>
    </row>
    <row r="142" spans="1:8" ht="12.75">
      <c r="A142" s="40" t="s">
        <v>1517</v>
      </c>
      <c r="B142" s="41" t="s">
        <v>1518</v>
      </c>
      <c r="C142" s="227">
        <v>7</v>
      </c>
      <c r="D142" s="41">
        <v>294</v>
      </c>
      <c r="E142" s="370">
        <v>24.65</v>
      </c>
      <c r="F142" s="82">
        <v>1.88</v>
      </c>
      <c r="G142" s="44">
        <f t="shared" si="2"/>
        <v>7.626774847870182</v>
      </c>
      <c r="H142" s="89">
        <v>39756</v>
      </c>
    </row>
    <row r="143" spans="1:8" ht="12.75">
      <c r="A143" s="40" t="s">
        <v>398</v>
      </c>
      <c r="B143" s="41" t="s">
        <v>399</v>
      </c>
      <c r="C143" s="227">
        <v>7</v>
      </c>
      <c r="D143" s="41">
        <v>297</v>
      </c>
      <c r="E143" s="370">
        <v>64.22</v>
      </c>
      <c r="F143" s="82">
        <v>0.25</v>
      </c>
      <c r="G143" s="66">
        <f t="shared" si="2"/>
        <v>0.3892868265337901</v>
      </c>
      <c r="H143" s="47">
        <v>40141</v>
      </c>
    </row>
    <row r="144" spans="1:8" ht="12.75">
      <c r="A144" s="40" t="s">
        <v>1168</v>
      </c>
      <c r="B144" s="41" t="s">
        <v>1169</v>
      </c>
      <c r="C144" s="227">
        <v>6</v>
      </c>
      <c r="D144" s="41">
        <v>360</v>
      </c>
      <c r="E144" s="370">
        <v>45.42</v>
      </c>
      <c r="F144" s="82">
        <v>1.82</v>
      </c>
      <c r="G144" s="44">
        <f t="shared" si="2"/>
        <v>4.007045354469397</v>
      </c>
      <c r="H144" s="47">
        <v>40266</v>
      </c>
    </row>
    <row r="145" spans="1:8" ht="12.75">
      <c r="A145" s="40" t="s">
        <v>787</v>
      </c>
      <c r="B145" s="41" t="s">
        <v>788</v>
      </c>
      <c r="C145" s="227">
        <v>5</v>
      </c>
      <c r="D145" s="41">
        <v>389</v>
      </c>
      <c r="E145" s="370">
        <v>20.07</v>
      </c>
      <c r="F145" s="82">
        <v>0.52</v>
      </c>
      <c r="G145" s="44">
        <f t="shared" si="2"/>
        <v>2.590931738913802</v>
      </c>
      <c r="H145" s="89">
        <v>39583</v>
      </c>
    </row>
    <row r="146" spans="1:8" ht="12.75">
      <c r="A146" s="40" t="s">
        <v>362</v>
      </c>
      <c r="B146" s="41" t="s">
        <v>363</v>
      </c>
      <c r="C146" s="227">
        <v>5</v>
      </c>
      <c r="D146" s="41">
        <v>415</v>
      </c>
      <c r="E146" s="370">
        <v>20.28</v>
      </c>
      <c r="F146" s="82">
        <v>1.04</v>
      </c>
      <c r="G146" s="44">
        <f t="shared" si="2"/>
        <v>5.128205128205128</v>
      </c>
      <c r="H146" s="47">
        <v>40352</v>
      </c>
    </row>
    <row r="147" spans="1:8" ht="12.75">
      <c r="A147" s="40" t="s">
        <v>1568</v>
      </c>
      <c r="B147" s="41" t="s">
        <v>1569</v>
      </c>
      <c r="C147" s="227">
        <v>8</v>
      </c>
      <c r="D147" s="41">
        <v>265</v>
      </c>
      <c r="E147" s="370">
        <v>27.23</v>
      </c>
      <c r="F147" s="82">
        <v>1.4</v>
      </c>
      <c r="G147" s="44">
        <f t="shared" si="2"/>
        <v>5.141388174807197</v>
      </c>
      <c r="H147" s="47">
        <v>40245</v>
      </c>
    </row>
    <row r="148" spans="1:8" ht="12.75">
      <c r="A148" s="40" t="s">
        <v>378</v>
      </c>
      <c r="B148" s="41" t="s">
        <v>379</v>
      </c>
      <c r="C148" s="227">
        <v>7</v>
      </c>
      <c r="D148" s="41">
        <v>312</v>
      </c>
      <c r="E148" s="370">
        <v>33.08</v>
      </c>
      <c r="F148" s="82">
        <v>1.37</v>
      </c>
      <c r="G148" s="44">
        <f t="shared" si="2"/>
        <v>4.141475211608223</v>
      </c>
      <c r="H148" s="47">
        <v>40245</v>
      </c>
    </row>
    <row r="149" spans="1:8" ht="12.75">
      <c r="A149" s="40" t="s">
        <v>1170</v>
      </c>
      <c r="B149" s="41" t="s">
        <v>1171</v>
      </c>
      <c r="C149" s="227">
        <v>8</v>
      </c>
      <c r="D149" s="41">
        <v>272</v>
      </c>
      <c r="E149" s="370">
        <v>45.13</v>
      </c>
      <c r="F149" s="82">
        <v>0.76</v>
      </c>
      <c r="G149" s="66">
        <f t="shared" si="2"/>
        <v>1.6840239308663858</v>
      </c>
      <c r="H149" s="47">
        <v>40324</v>
      </c>
    </row>
    <row r="150" spans="1:8" ht="12.75">
      <c r="A150" s="40" t="s">
        <v>1172</v>
      </c>
      <c r="B150" s="41" t="s">
        <v>1173</v>
      </c>
      <c r="C150" s="227">
        <v>6</v>
      </c>
      <c r="D150" s="41">
        <v>361</v>
      </c>
      <c r="E150" s="370">
        <v>45.71</v>
      </c>
      <c r="F150" s="82">
        <v>1.5</v>
      </c>
      <c r="G150" s="44">
        <f t="shared" si="2"/>
        <v>3.2815576460293148</v>
      </c>
      <c r="H150" s="47">
        <v>40269</v>
      </c>
    </row>
    <row r="151" spans="1:8" ht="12.75">
      <c r="A151" s="40" t="s">
        <v>1115</v>
      </c>
      <c r="B151" s="41" t="s">
        <v>1116</v>
      </c>
      <c r="C151" s="227">
        <v>8</v>
      </c>
      <c r="D151" s="41">
        <v>287</v>
      </c>
      <c r="E151" s="370">
        <v>30.49</v>
      </c>
      <c r="F151" s="82">
        <v>0.8</v>
      </c>
      <c r="G151" s="44">
        <f t="shared" si="2"/>
        <v>2.623811085601837</v>
      </c>
      <c r="H151" s="47">
        <v>40450</v>
      </c>
    </row>
    <row r="152" spans="1:8" ht="12.75">
      <c r="A152" s="40" t="s">
        <v>349</v>
      </c>
      <c r="B152" s="41" t="s">
        <v>350</v>
      </c>
      <c r="C152" s="227">
        <v>5</v>
      </c>
      <c r="D152" s="41">
        <v>402</v>
      </c>
      <c r="E152" s="370">
        <v>59.39</v>
      </c>
      <c r="F152" s="82">
        <v>3.6</v>
      </c>
      <c r="G152" s="44">
        <f t="shared" si="2"/>
        <v>6.061626536453948</v>
      </c>
      <c r="H152" s="47">
        <v>40155</v>
      </c>
    </row>
    <row r="153" spans="1:8" ht="12.75">
      <c r="A153" s="40" t="s">
        <v>905</v>
      </c>
      <c r="B153" s="41" t="s">
        <v>906</v>
      </c>
      <c r="C153" s="227">
        <v>7</v>
      </c>
      <c r="D153" s="41">
        <v>300</v>
      </c>
      <c r="E153" s="370">
        <v>30.2</v>
      </c>
      <c r="F153" s="82">
        <v>1.32</v>
      </c>
      <c r="G153" s="44">
        <f t="shared" si="2"/>
        <v>4.370860927152318</v>
      </c>
      <c r="H153" s="47">
        <v>40191</v>
      </c>
    </row>
    <row r="154" spans="1:8" ht="12.75">
      <c r="A154" s="40" t="s">
        <v>921</v>
      </c>
      <c r="B154" s="41" t="s">
        <v>965</v>
      </c>
      <c r="C154" s="227">
        <v>8</v>
      </c>
      <c r="D154" s="41">
        <v>281</v>
      </c>
      <c r="E154" s="370">
        <v>20.77</v>
      </c>
      <c r="F154" s="82">
        <v>0.42</v>
      </c>
      <c r="G154" s="44">
        <f aca="true" t="shared" si="3" ref="G154:G185">(F154/E154)*100</f>
        <v>2.0221473278767452</v>
      </c>
      <c r="H154" s="47">
        <v>40408</v>
      </c>
    </row>
    <row r="155" spans="1:8" ht="12.75">
      <c r="A155" s="40" t="s">
        <v>382</v>
      </c>
      <c r="B155" s="41" t="s">
        <v>383</v>
      </c>
      <c r="C155" s="227">
        <v>7</v>
      </c>
      <c r="D155" s="41">
        <v>306</v>
      </c>
      <c r="E155" s="370">
        <v>26</v>
      </c>
      <c r="F155" s="82">
        <v>0.52</v>
      </c>
      <c r="G155" s="44">
        <f t="shared" si="3"/>
        <v>2</v>
      </c>
      <c r="H155" s="47">
        <v>40232</v>
      </c>
    </row>
    <row r="156" spans="1:8" ht="12.75">
      <c r="A156" s="40" t="s">
        <v>1099</v>
      </c>
      <c r="B156" s="41" t="s">
        <v>1100</v>
      </c>
      <c r="C156" s="227">
        <v>5</v>
      </c>
      <c r="D156" s="41">
        <v>388</v>
      </c>
      <c r="E156" s="370">
        <v>58.25</v>
      </c>
      <c r="F156" s="82">
        <v>0.96</v>
      </c>
      <c r="G156" s="66">
        <f t="shared" si="3"/>
        <v>1.6480686695278968</v>
      </c>
      <c r="H156" s="89">
        <v>39576</v>
      </c>
    </row>
    <row r="157" spans="1:8" ht="12.75">
      <c r="A157" s="40" t="s">
        <v>323</v>
      </c>
      <c r="B157" s="41" t="s">
        <v>324</v>
      </c>
      <c r="C157" s="227">
        <v>8</v>
      </c>
      <c r="D157" s="41">
        <v>260</v>
      </c>
      <c r="E157" s="370">
        <v>23.38</v>
      </c>
      <c r="F157" s="82">
        <v>0.36</v>
      </c>
      <c r="G157" s="66">
        <f t="shared" si="3"/>
        <v>1.5397775876817792</v>
      </c>
      <c r="H157" s="47">
        <v>40217</v>
      </c>
    </row>
    <row r="158" spans="1:8" ht="12.75">
      <c r="A158" s="40" t="s">
        <v>1513</v>
      </c>
      <c r="B158" s="41" t="s">
        <v>1514</v>
      </c>
      <c r="C158" s="227">
        <v>5</v>
      </c>
      <c r="D158" s="41">
        <v>396</v>
      </c>
      <c r="E158" s="370">
        <v>60.3</v>
      </c>
      <c r="F158" s="82">
        <v>3.36</v>
      </c>
      <c r="G158" s="44">
        <f t="shared" si="3"/>
        <v>5.5721393034825875</v>
      </c>
      <c r="H158" s="89">
        <v>39939</v>
      </c>
    </row>
    <row r="159" spans="1:8" ht="12.75">
      <c r="A159" s="40" t="s">
        <v>331</v>
      </c>
      <c r="B159" s="41" t="s">
        <v>332</v>
      </c>
      <c r="C159" s="227">
        <v>5</v>
      </c>
      <c r="D159" s="41">
        <v>403</v>
      </c>
      <c r="E159" s="370">
        <v>49.84</v>
      </c>
      <c r="F159" s="82">
        <v>0.36</v>
      </c>
      <c r="G159" s="66">
        <f t="shared" si="3"/>
        <v>0.7223113964686998</v>
      </c>
      <c r="H159" s="47">
        <v>40177</v>
      </c>
    </row>
    <row r="160" spans="1:8" ht="12.75">
      <c r="A160" s="40" t="s">
        <v>103</v>
      </c>
      <c r="B160" s="41" t="s">
        <v>104</v>
      </c>
      <c r="C160" s="227">
        <v>6</v>
      </c>
      <c r="D160" s="41">
        <v>375</v>
      </c>
      <c r="E160" s="370">
        <v>42.77</v>
      </c>
      <c r="F160" s="82">
        <v>1.08</v>
      </c>
      <c r="G160" s="44">
        <f t="shared" si="3"/>
        <v>2.525134440028057</v>
      </c>
      <c r="H160" s="47">
        <v>40409</v>
      </c>
    </row>
    <row r="161" spans="1:8" ht="12.75">
      <c r="A161" s="40" t="s">
        <v>1156</v>
      </c>
      <c r="B161" s="41" t="s">
        <v>1157</v>
      </c>
      <c r="C161" s="227">
        <v>6</v>
      </c>
      <c r="D161" s="41">
        <v>371</v>
      </c>
      <c r="E161" s="370">
        <v>21.16</v>
      </c>
      <c r="F161" s="82">
        <v>0.48</v>
      </c>
      <c r="G161" s="44">
        <f t="shared" si="3"/>
        <v>2.268431001890359</v>
      </c>
      <c r="H161" s="47">
        <v>40351</v>
      </c>
    </row>
    <row r="162" spans="1:8" ht="12.75">
      <c r="A162" s="40" t="s">
        <v>351</v>
      </c>
      <c r="B162" s="41" t="s">
        <v>352</v>
      </c>
      <c r="C162" s="227">
        <v>9</v>
      </c>
      <c r="D162" s="41">
        <v>252</v>
      </c>
      <c r="E162" s="370">
        <v>43.29</v>
      </c>
      <c r="F162" s="82">
        <v>0.68</v>
      </c>
      <c r="G162" s="66">
        <f t="shared" si="3"/>
        <v>1.570801570801571</v>
      </c>
      <c r="H162" s="47">
        <v>40452</v>
      </c>
    </row>
    <row r="163" spans="1:8" ht="12.75">
      <c r="A163" s="40" t="s">
        <v>1387</v>
      </c>
      <c r="B163" s="41" t="s">
        <v>1388</v>
      </c>
      <c r="C163" s="227">
        <v>5</v>
      </c>
      <c r="D163" s="41">
        <v>394</v>
      </c>
      <c r="E163" s="370">
        <v>53.8</v>
      </c>
      <c r="F163" s="82">
        <v>1.56</v>
      </c>
      <c r="G163" s="44">
        <f t="shared" si="3"/>
        <v>2.899628252788104</v>
      </c>
      <c r="H163" s="89">
        <v>39889</v>
      </c>
    </row>
    <row r="164" spans="1:8" ht="12.75">
      <c r="A164" s="40" t="s">
        <v>884</v>
      </c>
      <c r="B164" s="41" t="s">
        <v>885</v>
      </c>
      <c r="C164" s="227">
        <v>8</v>
      </c>
      <c r="D164" s="41">
        <v>255</v>
      </c>
      <c r="E164" s="370">
        <v>23.5</v>
      </c>
      <c r="F164" s="82">
        <v>1.44</v>
      </c>
      <c r="G164" s="44">
        <f t="shared" si="3"/>
        <v>6.127659574468085</v>
      </c>
      <c r="H164" s="89">
        <v>40002</v>
      </c>
    </row>
    <row r="165" spans="1:8" ht="12.75">
      <c r="A165" s="40" t="s">
        <v>818</v>
      </c>
      <c r="B165" s="41" t="s">
        <v>819</v>
      </c>
      <c r="C165" s="227">
        <v>5</v>
      </c>
      <c r="D165" s="41">
        <v>411</v>
      </c>
      <c r="E165" s="370">
        <v>30.49</v>
      </c>
      <c r="F165" s="82">
        <v>0.8</v>
      </c>
      <c r="G165" s="44">
        <f t="shared" si="3"/>
        <v>2.623811085601837</v>
      </c>
      <c r="H165" s="47">
        <v>40302</v>
      </c>
    </row>
    <row r="166" spans="1:8" ht="12.75">
      <c r="A166" s="40" t="s">
        <v>303</v>
      </c>
      <c r="B166" s="41" t="s">
        <v>304</v>
      </c>
      <c r="C166" s="227">
        <v>8</v>
      </c>
      <c r="D166" s="41">
        <v>267</v>
      </c>
      <c r="E166" s="370">
        <v>22.01</v>
      </c>
      <c r="F166" s="82">
        <v>0.84</v>
      </c>
      <c r="G166" s="44">
        <f t="shared" si="3"/>
        <v>3.816447069513857</v>
      </c>
      <c r="H166" s="47">
        <v>40281</v>
      </c>
    </row>
    <row r="167" spans="1:8" ht="12.75">
      <c r="A167" s="40" t="s">
        <v>1616</v>
      </c>
      <c r="B167" s="41" t="s">
        <v>1617</v>
      </c>
      <c r="C167" s="227">
        <v>9</v>
      </c>
      <c r="D167" s="41">
        <v>234</v>
      </c>
      <c r="E167" s="370">
        <v>18.17</v>
      </c>
      <c r="F167" s="82">
        <v>0.32</v>
      </c>
      <c r="G167" s="66">
        <f t="shared" si="3"/>
        <v>1.7611447440836543</v>
      </c>
      <c r="H167" s="47">
        <v>40123</v>
      </c>
    </row>
    <row r="168" spans="1:8" ht="12.75">
      <c r="A168" s="40" t="s">
        <v>1548</v>
      </c>
      <c r="B168" s="41" t="s">
        <v>1549</v>
      </c>
      <c r="C168" s="227">
        <v>7</v>
      </c>
      <c r="D168" s="41">
        <v>311</v>
      </c>
      <c r="E168" s="370">
        <v>31.7</v>
      </c>
      <c r="F168" s="82">
        <v>0.42</v>
      </c>
      <c r="G168" s="66">
        <f t="shared" si="3"/>
        <v>1.3249211356466877</v>
      </c>
      <c r="H168" s="47">
        <v>40242</v>
      </c>
    </row>
    <row r="169" spans="1:8" ht="12.75">
      <c r="A169" s="40" t="s">
        <v>1509</v>
      </c>
      <c r="B169" s="41" t="s">
        <v>1510</v>
      </c>
      <c r="C169" s="227">
        <v>5</v>
      </c>
      <c r="D169" s="41">
        <v>410</v>
      </c>
      <c r="E169" s="370">
        <v>45.4</v>
      </c>
      <c r="F169" s="82">
        <v>0.72</v>
      </c>
      <c r="G169" s="66">
        <f t="shared" si="3"/>
        <v>1.5859030837004406</v>
      </c>
      <c r="H169" s="47">
        <v>40289</v>
      </c>
    </row>
    <row r="170" spans="1:8" ht="12.75">
      <c r="A170" s="40" t="s">
        <v>1404</v>
      </c>
      <c r="B170" s="41" t="s">
        <v>1405</v>
      </c>
      <c r="C170" s="227">
        <v>9</v>
      </c>
      <c r="D170" s="41">
        <v>241</v>
      </c>
      <c r="E170" s="370">
        <v>37.24</v>
      </c>
      <c r="F170" s="82">
        <v>1.82</v>
      </c>
      <c r="G170" s="44">
        <f t="shared" si="3"/>
        <v>4.887218045112782</v>
      </c>
      <c r="H170" s="47">
        <v>40297</v>
      </c>
    </row>
    <row r="171" spans="1:8" ht="12.75">
      <c r="A171" s="40" t="s">
        <v>337</v>
      </c>
      <c r="B171" s="41" t="s">
        <v>338</v>
      </c>
      <c r="C171" s="227">
        <v>8</v>
      </c>
      <c r="D171" s="41">
        <v>256</v>
      </c>
      <c r="E171" s="370">
        <v>14.29</v>
      </c>
      <c r="F171" s="82">
        <v>0.4</v>
      </c>
      <c r="G171" s="44">
        <f t="shared" si="3"/>
        <v>2.7991602519244227</v>
      </c>
      <c r="H171" s="47">
        <v>40135</v>
      </c>
    </row>
    <row r="172" spans="1:8" ht="12.75">
      <c r="A172" s="40" t="s">
        <v>1389</v>
      </c>
      <c r="B172" s="41" t="s">
        <v>1390</v>
      </c>
      <c r="C172" s="227">
        <v>7</v>
      </c>
      <c r="D172" s="41">
        <v>317</v>
      </c>
      <c r="E172" s="370">
        <v>20.92</v>
      </c>
      <c r="F172" s="82">
        <v>0.36</v>
      </c>
      <c r="G172" s="66">
        <f t="shared" si="3"/>
        <v>1.7208413001912042</v>
      </c>
      <c r="H172" s="47">
        <v>40261</v>
      </c>
    </row>
    <row r="173" spans="1:8" ht="12.75">
      <c r="A173" s="40" t="s">
        <v>1511</v>
      </c>
      <c r="B173" s="41" t="s">
        <v>1512</v>
      </c>
      <c r="C173" s="227">
        <v>6</v>
      </c>
      <c r="D173" s="41">
        <v>376</v>
      </c>
      <c r="E173" s="370">
        <v>33.22</v>
      </c>
      <c r="F173" s="82">
        <v>0.6</v>
      </c>
      <c r="G173" s="66">
        <f t="shared" si="3"/>
        <v>1.806140878988561</v>
      </c>
      <c r="H173" s="47">
        <v>40410</v>
      </c>
    </row>
    <row r="174" spans="1:8" ht="12.75">
      <c r="A174" s="124" t="s">
        <v>345</v>
      </c>
      <c r="B174" s="41" t="s">
        <v>346</v>
      </c>
      <c r="C174" s="227">
        <v>5</v>
      </c>
      <c r="D174" s="41">
        <v>400</v>
      </c>
      <c r="E174" s="370">
        <v>174.5</v>
      </c>
      <c r="F174" s="82">
        <v>3</v>
      </c>
      <c r="G174" s="66">
        <f t="shared" si="3"/>
        <v>1.7191977077363898</v>
      </c>
      <c r="H174" s="47">
        <v>40137</v>
      </c>
    </row>
    <row r="175" spans="1:8" ht="12.75">
      <c r="A175" s="40" t="s">
        <v>1385</v>
      </c>
      <c r="B175" s="41" t="s">
        <v>1386</v>
      </c>
      <c r="C175" s="227">
        <v>5</v>
      </c>
      <c r="D175" s="41">
        <v>414</v>
      </c>
      <c r="E175" s="370">
        <v>32.55</v>
      </c>
      <c r="F175" s="82">
        <v>0.396</v>
      </c>
      <c r="G175" s="66">
        <f t="shared" si="3"/>
        <v>1.2165898617511521</v>
      </c>
      <c r="H175" s="47">
        <v>40331</v>
      </c>
    </row>
    <row r="176" spans="1:8" ht="12.75">
      <c r="A176" s="40" t="s">
        <v>305</v>
      </c>
      <c r="B176" s="41" t="s">
        <v>306</v>
      </c>
      <c r="C176" s="227">
        <v>9</v>
      </c>
      <c r="D176" s="41">
        <v>246</v>
      </c>
      <c r="E176" s="370">
        <v>78.65</v>
      </c>
      <c r="F176" s="82">
        <v>4.56</v>
      </c>
      <c r="G176" s="44">
        <f t="shared" si="3"/>
        <v>5.797838525111251</v>
      </c>
      <c r="H176" s="47">
        <v>40395</v>
      </c>
    </row>
    <row r="177" spans="1:8" ht="12.75">
      <c r="A177" s="40" t="s">
        <v>872</v>
      </c>
      <c r="B177" s="41" t="s">
        <v>873</v>
      </c>
      <c r="C177" s="227">
        <v>7</v>
      </c>
      <c r="D177" s="41">
        <v>296</v>
      </c>
      <c r="E177" s="370">
        <v>31</v>
      </c>
      <c r="F177" s="82">
        <v>1.42</v>
      </c>
      <c r="G177" s="44">
        <f t="shared" si="3"/>
        <v>4.580645161290323</v>
      </c>
      <c r="H177" s="89">
        <v>40070</v>
      </c>
    </row>
    <row r="178" spans="1:8" ht="12.75">
      <c r="A178" s="40" t="s">
        <v>919</v>
      </c>
      <c r="B178" s="41" t="s">
        <v>920</v>
      </c>
      <c r="C178" s="227">
        <v>6</v>
      </c>
      <c r="D178" s="41">
        <v>347</v>
      </c>
      <c r="E178" s="370">
        <v>26.73</v>
      </c>
      <c r="F178" s="82">
        <v>1.265</v>
      </c>
      <c r="G178" s="44">
        <f t="shared" si="3"/>
        <v>4.732510288065843</v>
      </c>
      <c r="H178" s="89">
        <v>39736</v>
      </c>
    </row>
    <row r="179" spans="1:8" ht="12.75">
      <c r="A179" s="40" t="s">
        <v>892</v>
      </c>
      <c r="B179" s="41" t="s">
        <v>893</v>
      </c>
      <c r="C179" s="227">
        <v>6</v>
      </c>
      <c r="D179" s="41">
        <v>365</v>
      </c>
      <c r="E179" s="370">
        <v>31.78</v>
      </c>
      <c r="F179" s="82">
        <v>2.4</v>
      </c>
      <c r="G179" s="44">
        <f t="shared" si="3"/>
        <v>7.551919446192573</v>
      </c>
      <c r="H179" s="47">
        <v>40303</v>
      </c>
    </row>
    <row r="180" spans="1:8" ht="12.75">
      <c r="A180" s="40" t="s">
        <v>868</v>
      </c>
      <c r="B180" s="41" t="s">
        <v>869</v>
      </c>
      <c r="C180" s="227">
        <v>7</v>
      </c>
      <c r="D180" s="41">
        <v>343</v>
      </c>
      <c r="E180" s="370">
        <v>27.14</v>
      </c>
      <c r="F180" s="82">
        <v>0.52</v>
      </c>
      <c r="G180" s="66">
        <f t="shared" si="3"/>
        <v>1.915991156963891</v>
      </c>
      <c r="H180" s="47">
        <v>40479</v>
      </c>
    </row>
    <row r="181" spans="1:8" ht="12.75">
      <c r="A181" s="40" t="s">
        <v>376</v>
      </c>
      <c r="B181" s="41" t="s">
        <v>377</v>
      </c>
      <c r="C181" s="227">
        <v>9</v>
      </c>
      <c r="D181" s="41">
        <v>237</v>
      </c>
      <c r="E181" s="370">
        <v>37.53</v>
      </c>
      <c r="F181" s="82">
        <v>1.16</v>
      </c>
      <c r="G181" s="44">
        <f t="shared" si="3"/>
        <v>3.090860644817479</v>
      </c>
      <c r="H181" s="47">
        <v>40241</v>
      </c>
    </row>
    <row r="182" spans="1:8" ht="12.75">
      <c r="A182" s="40" t="s">
        <v>1158</v>
      </c>
      <c r="B182" s="41" t="s">
        <v>1159</v>
      </c>
      <c r="C182" s="227">
        <v>8</v>
      </c>
      <c r="D182" s="41">
        <v>274</v>
      </c>
      <c r="E182" s="370">
        <v>46.99</v>
      </c>
      <c r="F182" s="82">
        <v>1</v>
      </c>
      <c r="G182" s="44">
        <f t="shared" si="3"/>
        <v>2.1281123643328366</v>
      </c>
      <c r="H182" s="47">
        <v>40346</v>
      </c>
    </row>
    <row r="183" spans="1:8" ht="12.75">
      <c r="A183" s="40" t="s">
        <v>380</v>
      </c>
      <c r="B183" s="41" t="s">
        <v>381</v>
      </c>
      <c r="C183" s="227">
        <v>5</v>
      </c>
      <c r="D183" s="41">
        <v>407</v>
      </c>
      <c r="E183" s="370">
        <v>36.41</v>
      </c>
      <c r="F183" s="82">
        <v>0.48</v>
      </c>
      <c r="G183" s="66">
        <f t="shared" si="3"/>
        <v>1.318319143092557</v>
      </c>
      <c r="H183" s="47">
        <v>40241</v>
      </c>
    </row>
    <row r="184" spans="1:8" ht="12.75">
      <c r="A184" s="40" t="s">
        <v>862</v>
      </c>
      <c r="B184" s="41" t="s">
        <v>863</v>
      </c>
      <c r="C184" s="227">
        <v>5</v>
      </c>
      <c r="D184" s="41">
        <v>429</v>
      </c>
      <c r="E184" s="370">
        <v>53.14</v>
      </c>
      <c r="F184" s="82">
        <v>0.64</v>
      </c>
      <c r="G184" s="66">
        <f t="shared" si="3"/>
        <v>1.204365826119684</v>
      </c>
      <c r="H184" s="47">
        <v>40451</v>
      </c>
    </row>
    <row r="185" spans="1:8" ht="12.75">
      <c r="A185" s="124" t="s">
        <v>836</v>
      </c>
      <c r="B185" s="41" t="s">
        <v>252</v>
      </c>
      <c r="C185" s="227">
        <v>6</v>
      </c>
      <c r="D185" s="41">
        <v>363</v>
      </c>
      <c r="E185" s="370">
        <v>34.35</v>
      </c>
      <c r="F185" s="82">
        <v>2.4</v>
      </c>
      <c r="G185" s="44">
        <f t="shared" si="3"/>
        <v>6.986899563318777</v>
      </c>
      <c r="H185" s="47">
        <v>40296</v>
      </c>
    </row>
    <row r="186" spans="1:8" ht="12.75">
      <c r="A186" s="121" t="s">
        <v>721</v>
      </c>
      <c r="B186" s="41" t="s">
        <v>722</v>
      </c>
      <c r="C186" s="227">
        <v>6</v>
      </c>
      <c r="D186" s="41">
        <v>369</v>
      </c>
      <c r="E186" s="370">
        <v>52.1</v>
      </c>
      <c r="F186" s="82">
        <v>1.44</v>
      </c>
      <c r="G186" s="44">
        <f>(F186/E186)*100</f>
        <v>2.763915547024952</v>
      </c>
      <c r="H186" s="47">
        <v>40337</v>
      </c>
    </row>
    <row r="187" spans="1:8" ht="12.75">
      <c r="A187" s="40" t="s">
        <v>826</v>
      </c>
      <c r="B187" s="41" t="s">
        <v>827</v>
      </c>
      <c r="C187" s="227">
        <v>5</v>
      </c>
      <c r="D187" s="41">
        <v>412</v>
      </c>
      <c r="E187" s="370">
        <v>7.25</v>
      </c>
      <c r="F187" s="82">
        <v>0.44</v>
      </c>
      <c r="G187" s="44">
        <f>(F187/E187)*100</f>
        <v>6.068965517241379</v>
      </c>
      <c r="H187" s="47">
        <v>40308</v>
      </c>
    </row>
    <row r="188" spans="1:8" ht="12.75">
      <c r="A188" s="40" t="s">
        <v>1618</v>
      </c>
      <c r="B188" s="41" t="s">
        <v>1619</v>
      </c>
      <c r="C188" s="227">
        <v>9</v>
      </c>
      <c r="D188" s="41">
        <v>244</v>
      </c>
      <c r="E188" s="370">
        <v>72.4</v>
      </c>
      <c r="F188" s="82">
        <v>0.66</v>
      </c>
      <c r="G188" s="66">
        <f>(F188/E188)*100</f>
        <v>0.9116022099447514</v>
      </c>
      <c r="H188" s="47">
        <v>40352</v>
      </c>
    </row>
    <row r="189" spans="1:8" ht="12.75">
      <c r="A189" s="40" t="s">
        <v>874</v>
      </c>
      <c r="B189" s="41" t="s">
        <v>875</v>
      </c>
      <c r="C189" s="227">
        <v>6</v>
      </c>
      <c r="D189" s="41">
        <v>384</v>
      </c>
      <c r="E189" s="370">
        <v>32.59</v>
      </c>
      <c r="F189" s="82">
        <v>1.95</v>
      </c>
      <c r="G189" s="44">
        <f>(F189/E189)*100</f>
        <v>5.983430500153421</v>
      </c>
      <c r="H189" s="47">
        <v>40457</v>
      </c>
    </row>
    <row r="190" spans="1:8" ht="12.75">
      <c r="A190" s="124" t="s">
        <v>916</v>
      </c>
      <c r="B190" s="41" t="s">
        <v>915</v>
      </c>
      <c r="C190" s="227">
        <v>7</v>
      </c>
      <c r="D190" s="41">
        <v>318</v>
      </c>
      <c r="E190" s="370">
        <v>27.94</v>
      </c>
      <c r="F190" s="82">
        <v>1</v>
      </c>
      <c r="G190" s="44">
        <f>(F190/E190)*100</f>
        <v>3.579098067287043</v>
      </c>
      <c r="H190" s="47">
        <v>40267</v>
      </c>
    </row>
    <row r="191" spans="1:8" ht="12.75">
      <c r="A191" s="40" t="s">
        <v>358</v>
      </c>
      <c r="B191" s="41" t="s">
        <v>359</v>
      </c>
      <c r="C191" s="227">
        <v>7</v>
      </c>
      <c r="D191" s="41">
        <v>335</v>
      </c>
      <c r="E191" s="370">
        <v>35.27</v>
      </c>
      <c r="F191" s="82">
        <v>0.24</v>
      </c>
      <c r="G191" s="66">
        <f>(F191/E191)*100</f>
        <v>0.6804649844060107</v>
      </c>
      <c r="H191" s="47">
        <v>40385</v>
      </c>
    </row>
    <row r="192" spans="1:8" ht="12.75">
      <c r="A192" s="40" t="s">
        <v>738</v>
      </c>
      <c r="B192" s="41" t="s">
        <v>739</v>
      </c>
      <c r="C192" s="227">
        <v>7</v>
      </c>
      <c r="D192" s="41">
        <v>327</v>
      </c>
      <c r="E192" s="370">
        <v>27.07</v>
      </c>
      <c r="F192" s="82">
        <v>0.28</v>
      </c>
      <c r="G192" s="66">
        <f>(F192/E192)*100</f>
        <v>1.0343553749538235</v>
      </c>
      <c r="H192" s="47">
        <v>40339</v>
      </c>
    </row>
    <row r="193" spans="1:8" ht="12.75">
      <c r="A193" s="40" t="s">
        <v>854</v>
      </c>
      <c r="B193" s="41" t="s">
        <v>855</v>
      </c>
      <c r="C193" s="227">
        <v>7</v>
      </c>
      <c r="D193" s="41">
        <v>310</v>
      </c>
      <c r="E193" s="370">
        <v>35.74</v>
      </c>
      <c r="F193" s="82">
        <v>1.26</v>
      </c>
      <c r="G193" s="44">
        <f>(F193/E193)*100</f>
        <v>3.5254616675993287</v>
      </c>
      <c r="H193" s="47">
        <v>40238</v>
      </c>
    </row>
    <row r="194" spans="1:8" ht="12.75">
      <c r="A194" s="40" t="s">
        <v>374</v>
      </c>
      <c r="B194" s="41" t="s">
        <v>375</v>
      </c>
      <c r="C194" s="227">
        <v>9</v>
      </c>
      <c r="D194" s="41">
        <v>240</v>
      </c>
      <c r="E194" s="370">
        <v>55.68</v>
      </c>
      <c r="F194" s="82">
        <v>2.08</v>
      </c>
      <c r="G194" s="44">
        <f>(F194/E194)*100</f>
        <v>3.7356321839080464</v>
      </c>
      <c r="H194" s="47">
        <v>40281</v>
      </c>
    </row>
    <row r="195" spans="1:8" ht="12.75">
      <c r="A195" s="40" t="s">
        <v>1160</v>
      </c>
      <c r="B195" s="41" t="s">
        <v>1161</v>
      </c>
      <c r="C195" s="227">
        <v>6</v>
      </c>
      <c r="D195" s="41">
        <v>358</v>
      </c>
      <c r="E195" s="370">
        <v>24.23</v>
      </c>
      <c r="F195" s="82">
        <v>1.24</v>
      </c>
      <c r="G195" s="44">
        <f>(F195/E195)*100</f>
        <v>5.117622781675609</v>
      </c>
      <c r="H195" s="47">
        <v>40242</v>
      </c>
    </row>
    <row r="196" spans="1:8" ht="12.75">
      <c r="A196" s="40" t="s">
        <v>909</v>
      </c>
      <c r="B196" s="41" t="s">
        <v>910</v>
      </c>
      <c r="C196" s="227">
        <v>7</v>
      </c>
      <c r="D196" s="41">
        <v>340</v>
      </c>
      <c r="E196" s="370">
        <v>29.93</v>
      </c>
      <c r="F196" s="82">
        <v>0.254</v>
      </c>
      <c r="G196" s="66">
        <f>(F196/E196)*100</f>
        <v>0.8486468426328099</v>
      </c>
      <c r="H196" s="47">
        <v>40420</v>
      </c>
    </row>
    <row r="197" spans="1:8" ht="12.75">
      <c r="A197" s="40" t="s">
        <v>1162</v>
      </c>
      <c r="B197" s="41" t="s">
        <v>1163</v>
      </c>
      <c r="C197" s="227">
        <v>7</v>
      </c>
      <c r="D197" s="41">
        <v>326</v>
      </c>
      <c r="E197" s="370">
        <v>19.11</v>
      </c>
      <c r="F197" s="82">
        <v>0.5</v>
      </c>
      <c r="G197" s="44">
        <f>(F197/E197)*100</f>
        <v>2.6164311878597593</v>
      </c>
      <c r="H197" s="47">
        <v>40338</v>
      </c>
    </row>
    <row r="198" spans="1:8" ht="12.75">
      <c r="A198" s="40" t="s">
        <v>1113</v>
      </c>
      <c r="B198" s="41" t="s">
        <v>1114</v>
      </c>
      <c r="C198" s="227">
        <v>6</v>
      </c>
      <c r="D198" s="41">
        <v>373</v>
      </c>
      <c r="E198" s="370">
        <v>42.4</v>
      </c>
      <c r="F198" s="82">
        <v>2.69</v>
      </c>
      <c r="G198" s="44">
        <f>(F198/E198)*100</f>
        <v>6.34433962264151</v>
      </c>
      <c r="H198" s="47">
        <v>40394</v>
      </c>
    </row>
    <row r="199" spans="1:8" ht="12.75">
      <c r="A199" s="40" t="s">
        <v>299</v>
      </c>
      <c r="B199" s="41" t="s">
        <v>300</v>
      </c>
      <c r="C199" s="227">
        <v>5</v>
      </c>
      <c r="D199" s="41">
        <v>416</v>
      </c>
      <c r="E199" s="370">
        <v>31.7</v>
      </c>
      <c r="F199" s="82">
        <v>0.6</v>
      </c>
      <c r="G199" s="66">
        <f>(F199/E199)*100</f>
        <v>1.8927444794952681</v>
      </c>
      <c r="H199" s="47">
        <v>40382</v>
      </c>
    </row>
    <row r="200" spans="1:8" ht="12.75">
      <c r="A200" s="40" t="s">
        <v>848</v>
      </c>
      <c r="B200" s="41" t="s">
        <v>849</v>
      </c>
      <c r="C200" s="227">
        <v>7</v>
      </c>
      <c r="D200" s="41">
        <v>305</v>
      </c>
      <c r="E200" s="370">
        <v>57.8</v>
      </c>
      <c r="F200" s="82">
        <v>1.6</v>
      </c>
      <c r="G200" s="44">
        <f>(F200/E200)*100</f>
        <v>2.768166089965398</v>
      </c>
      <c r="H200" s="47">
        <v>40219</v>
      </c>
    </row>
    <row r="201" spans="1:8" ht="12.75">
      <c r="A201" s="40" t="s">
        <v>1164</v>
      </c>
      <c r="B201" s="41" t="s">
        <v>1165</v>
      </c>
      <c r="C201" s="227">
        <v>7</v>
      </c>
      <c r="D201" s="41">
        <v>332</v>
      </c>
      <c r="E201" s="370">
        <v>22.97</v>
      </c>
      <c r="F201" s="82">
        <v>1.01</v>
      </c>
      <c r="G201" s="44">
        <f>(F201/E201)*100</f>
        <v>4.397039616891598</v>
      </c>
      <c r="H201" s="47">
        <v>40351</v>
      </c>
    </row>
    <row r="202" spans="1:8" ht="12.75">
      <c r="A202" s="40" t="s">
        <v>1095</v>
      </c>
      <c r="B202" s="41" t="s">
        <v>1096</v>
      </c>
      <c r="C202" s="227">
        <v>6</v>
      </c>
      <c r="D202" s="41">
        <v>351</v>
      </c>
      <c r="E202" s="370">
        <v>26.64</v>
      </c>
      <c r="F202" s="82">
        <v>0.64</v>
      </c>
      <c r="G202" s="44">
        <f>(F202/E202)*100</f>
        <v>2.4024024024024024</v>
      </c>
      <c r="H202" s="47">
        <v>40119</v>
      </c>
    </row>
    <row r="203" spans="1:8" ht="12.75">
      <c r="A203" s="49" t="s">
        <v>864</v>
      </c>
      <c r="B203" s="51" t="s">
        <v>865</v>
      </c>
      <c r="C203" s="228">
        <v>7</v>
      </c>
      <c r="D203" s="51">
        <v>342</v>
      </c>
      <c r="E203" s="371">
        <v>46.06</v>
      </c>
      <c r="F203" s="86">
        <v>1</v>
      </c>
      <c r="G203" s="54">
        <f>(F203/E203)*100</f>
        <v>2.1710811984368217</v>
      </c>
      <c r="H203" s="55">
        <v>40464</v>
      </c>
    </row>
    <row r="204" spans="1:8" ht="12.75">
      <c r="A204" s="83" t="s">
        <v>619</v>
      </c>
      <c r="B204" s="188">
        <f>COUNT(H4:H203)</f>
        <v>200</v>
      </c>
      <c r="C204" s="94">
        <f>AVERAGE(C4:C203)</f>
        <v>6.715</v>
      </c>
      <c r="D204" s="94"/>
      <c r="E204" s="54">
        <f>AVERAGE(E4:E203)</f>
        <v>40.15575</v>
      </c>
      <c r="F204" s="82"/>
      <c r="G204" s="54">
        <f>AVERAGE(G4:G203)</f>
        <v>3.109691739705434</v>
      </c>
      <c r="H204" s="177"/>
    </row>
    <row r="205" ht="12.75">
      <c r="H205" s="20"/>
    </row>
    <row r="206" ht="12.75">
      <c r="H206" s="20"/>
    </row>
    <row r="207" ht="12.75">
      <c r="H207" s="20"/>
    </row>
    <row r="208" ht="12.75">
      <c r="H208" s="20"/>
    </row>
    <row r="209" ht="12.75">
      <c r="H209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4.28125" style="0" customWidth="1"/>
    <col min="4" max="4" width="7.7109375" style="0" customWidth="1"/>
    <col min="5" max="8" width="5.7109375" style="0" customWidth="1"/>
    <col min="9" max="9" width="27.7109375" style="0" customWidth="1"/>
  </cols>
  <sheetData>
    <row r="1" spans="1:9" ht="12.75">
      <c r="A1" s="437" t="s">
        <v>255</v>
      </c>
      <c r="B1" s="9"/>
      <c r="C1" s="9"/>
      <c r="D1" s="9"/>
      <c r="E1" s="9"/>
      <c r="F1" s="109" t="s">
        <v>1217</v>
      </c>
      <c r="G1" s="9"/>
      <c r="H1" s="9"/>
      <c r="I1" s="9"/>
    </row>
    <row r="2" spans="1:9" ht="12.75">
      <c r="A2" s="30"/>
      <c r="B2" s="17"/>
      <c r="C2" s="226" t="s">
        <v>616</v>
      </c>
      <c r="D2" s="257" t="s">
        <v>1199</v>
      </c>
      <c r="E2" s="57" t="s">
        <v>976</v>
      </c>
      <c r="F2" s="77" t="s">
        <v>1216</v>
      </c>
      <c r="G2" s="258" t="s">
        <v>1203</v>
      </c>
      <c r="H2" s="257"/>
      <c r="I2" s="31"/>
    </row>
    <row r="3" spans="1:9" ht="12.75">
      <c r="A3" s="172" t="s">
        <v>1707</v>
      </c>
      <c r="B3" s="62" t="s">
        <v>1708</v>
      </c>
      <c r="C3" s="259" t="s">
        <v>1455</v>
      </c>
      <c r="D3" s="78" t="s">
        <v>1200</v>
      </c>
      <c r="E3" s="61" t="s">
        <v>1201</v>
      </c>
      <c r="F3" s="78" t="s">
        <v>1202</v>
      </c>
      <c r="G3" s="62" t="s">
        <v>1204</v>
      </c>
      <c r="H3" s="78" t="s">
        <v>1205</v>
      </c>
      <c r="I3" s="51" t="s">
        <v>184</v>
      </c>
    </row>
    <row r="4" spans="1:9" ht="12.75">
      <c r="A4" s="30" t="s">
        <v>789</v>
      </c>
      <c r="B4" s="31" t="s">
        <v>790</v>
      </c>
      <c r="C4" s="261">
        <v>8</v>
      </c>
      <c r="D4" s="263">
        <v>40431</v>
      </c>
      <c r="E4" s="57"/>
      <c r="F4" s="257" t="s">
        <v>1208</v>
      </c>
      <c r="G4" s="58"/>
      <c r="H4" s="58"/>
      <c r="I4" s="39" t="s">
        <v>664</v>
      </c>
    </row>
    <row r="5" spans="1:9" ht="12.75">
      <c r="A5" s="40" t="s">
        <v>1207</v>
      </c>
      <c r="B5" s="41" t="s">
        <v>973</v>
      </c>
      <c r="C5" s="229">
        <v>39</v>
      </c>
      <c r="D5" s="264">
        <v>39477</v>
      </c>
      <c r="E5" s="59"/>
      <c r="F5" s="266"/>
      <c r="G5" s="60"/>
      <c r="H5" s="60" t="s">
        <v>1208</v>
      </c>
      <c r="I5" s="160" t="s">
        <v>1337</v>
      </c>
    </row>
    <row r="6" spans="1:9" ht="12.75">
      <c r="A6" s="40" t="s">
        <v>1398</v>
      </c>
      <c r="B6" s="41" t="s">
        <v>1399</v>
      </c>
      <c r="C6" s="229">
        <v>7</v>
      </c>
      <c r="D6" s="264">
        <v>40431</v>
      </c>
      <c r="E6" s="59"/>
      <c r="F6" s="266" t="s">
        <v>1208</v>
      </c>
      <c r="G6" s="60"/>
      <c r="H6" s="60"/>
      <c r="I6" s="48" t="s">
        <v>664</v>
      </c>
    </row>
    <row r="7" spans="1:9" ht="12.75">
      <c r="A7" s="124" t="s">
        <v>1237</v>
      </c>
      <c r="B7" s="41" t="s">
        <v>1238</v>
      </c>
      <c r="C7" s="229">
        <v>31</v>
      </c>
      <c r="D7" s="264">
        <v>39770</v>
      </c>
      <c r="E7" s="59"/>
      <c r="F7" s="266"/>
      <c r="G7" s="60" t="s">
        <v>1208</v>
      </c>
      <c r="H7" s="60"/>
      <c r="I7" s="160" t="s">
        <v>669</v>
      </c>
    </row>
    <row r="8" spans="1:9" ht="12.75">
      <c r="A8" s="49" t="s">
        <v>1343</v>
      </c>
      <c r="B8" s="51" t="s">
        <v>1344</v>
      </c>
      <c r="C8" s="262">
        <v>23</v>
      </c>
      <c r="D8" s="265">
        <v>40382</v>
      </c>
      <c r="E8" s="61"/>
      <c r="F8" s="78" t="s">
        <v>1208</v>
      </c>
      <c r="G8" s="63"/>
      <c r="H8" s="63"/>
      <c r="I8" s="56" t="s">
        <v>664</v>
      </c>
    </row>
    <row r="9" spans="1:9" ht="12.75">
      <c r="A9" s="30" t="s">
        <v>1276</v>
      </c>
      <c r="B9" s="31" t="s">
        <v>1279</v>
      </c>
      <c r="C9" s="261">
        <v>38</v>
      </c>
      <c r="D9" s="263">
        <v>39924</v>
      </c>
      <c r="E9" s="57" t="s">
        <v>1208</v>
      </c>
      <c r="F9" s="257"/>
      <c r="G9" s="58"/>
      <c r="H9" s="58"/>
      <c r="I9" s="39"/>
    </row>
    <row r="10" spans="1:9" ht="12.75">
      <c r="A10" s="40" t="s">
        <v>1290</v>
      </c>
      <c r="B10" s="41" t="s">
        <v>1291</v>
      </c>
      <c r="C10" s="229">
        <v>32</v>
      </c>
      <c r="D10" s="264">
        <v>40029</v>
      </c>
      <c r="E10" s="59" t="s">
        <v>1208</v>
      </c>
      <c r="F10" s="266"/>
      <c r="G10" s="60"/>
      <c r="H10" s="60"/>
      <c r="I10" s="48"/>
    </row>
    <row r="11" spans="1:9" ht="12.75">
      <c r="A11" s="40" t="s">
        <v>690</v>
      </c>
      <c r="B11" s="41" t="s">
        <v>691</v>
      </c>
      <c r="C11" s="229">
        <v>25</v>
      </c>
      <c r="D11" s="264">
        <v>40426</v>
      </c>
      <c r="E11" s="59"/>
      <c r="F11" s="266" t="s">
        <v>1208</v>
      </c>
      <c r="G11" s="60"/>
      <c r="H11" s="60"/>
      <c r="I11" s="48" t="s">
        <v>664</v>
      </c>
    </row>
    <row r="12" spans="1:9" ht="12.75">
      <c r="A12" s="40" t="s">
        <v>1226</v>
      </c>
      <c r="B12" s="41" t="s">
        <v>1227</v>
      </c>
      <c r="C12" s="229">
        <v>30</v>
      </c>
      <c r="D12" s="264">
        <v>39727</v>
      </c>
      <c r="E12" s="59" t="s">
        <v>1208</v>
      </c>
      <c r="F12" s="266"/>
      <c r="G12" s="60"/>
      <c r="H12" s="60"/>
      <c r="I12" s="48"/>
    </row>
    <row r="13" spans="1:9" ht="12.75">
      <c r="A13" s="49" t="s">
        <v>1283</v>
      </c>
      <c r="B13" s="51" t="s">
        <v>1286</v>
      </c>
      <c r="C13" s="262">
        <v>37</v>
      </c>
      <c r="D13" s="265">
        <v>39944</v>
      </c>
      <c r="E13" s="61" t="s">
        <v>1208</v>
      </c>
      <c r="F13" s="78"/>
      <c r="G13" s="63"/>
      <c r="H13" s="63"/>
      <c r="I13" s="56"/>
    </row>
    <row r="14" spans="1:9" ht="12.75">
      <c r="A14" s="275" t="s">
        <v>1355</v>
      </c>
      <c r="B14" s="31" t="s">
        <v>1360</v>
      </c>
      <c r="C14" s="261">
        <v>12</v>
      </c>
      <c r="D14" s="263">
        <v>40431</v>
      </c>
      <c r="E14" s="57"/>
      <c r="F14" s="257" t="s">
        <v>1208</v>
      </c>
      <c r="G14" s="58"/>
      <c r="H14" s="58"/>
      <c r="I14" s="39" t="s">
        <v>664</v>
      </c>
    </row>
    <row r="15" spans="1:9" ht="12.75">
      <c r="A15" s="40" t="s">
        <v>983</v>
      </c>
      <c r="B15" s="41" t="s">
        <v>984</v>
      </c>
      <c r="C15" s="229">
        <v>5</v>
      </c>
      <c r="D15" s="264">
        <v>40444</v>
      </c>
      <c r="E15" s="59"/>
      <c r="F15" s="266"/>
      <c r="G15" s="60" t="s">
        <v>1208</v>
      </c>
      <c r="H15" s="60"/>
      <c r="I15" s="276" t="s">
        <v>1730</v>
      </c>
    </row>
    <row r="16" spans="1:9" ht="12.75">
      <c r="A16" s="124" t="s">
        <v>1410</v>
      </c>
      <c r="B16" s="41" t="s">
        <v>1411</v>
      </c>
      <c r="C16" s="229">
        <v>6</v>
      </c>
      <c r="D16" s="264">
        <v>40442</v>
      </c>
      <c r="E16" s="59"/>
      <c r="F16" s="266" t="s">
        <v>1208</v>
      </c>
      <c r="G16" s="60"/>
      <c r="H16" s="60"/>
      <c r="I16" s="48" t="s">
        <v>664</v>
      </c>
    </row>
    <row r="17" spans="1:9" ht="12.75">
      <c r="A17" s="40" t="s">
        <v>1265</v>
      </c>
      <c r="B17" s="41" t="s">
        <v>1273</v>
      </c>
      <c r="C17" s="229">
        <v>20</v>
      </c>
      <c r="D17" s="264">
        <v>39881</v>
      </c>
      <c r="E17" s="59" t="s">
        <v>1208</v>
      </c>
      <c r="F17" s="266"/>
      <c r="G17" s="60"/>
      <c r="H17" s="60"/>
      <c r="I17" s="48"/>
    </row>
    <row r="18" spans="1:9" ht="12.75">
      <c r="A18" s="49" t="s">
        <v>1315</v>
      </c>
      <c r="B18" s="51" t="s">
        <v>1316</v>
      </c>
      <c r="C18" s="262">
        <v>34</v>
      </c>
      <c r="D18" s="265">
        <v>40112</v>
      </c>
      <c r="E18" s="61"/>
      <c r="F18" s="78" t="s">
        <v>1208</v>
      </c>
      <c r="G18" s="63"/>
      <c r="H18" s="63"/>
      <c r="I18" s="56" t="s">
        <v>666</v>
      </c>
    </row>
    <row r="19" spans="1:9" ht="12.75">
      <c r="A19" s="30" t="s">
        <v>987</v>
      </c>
      <c r="B19" s="31" t="s">
        <v>988</v>
      </c>
      <c r="C19" s="261">
        <v>7</v>
      </c>
      <c r="D19" s="263">
        <v>40431</v>
      </c>
      <c r="E19" s="57"/>
      <c r="F19" s="257" t="s">
        <v>1208</v>
      </c>
      <c r="G19" s="58"/>
      <c r="H19" s="58"/>
      <c r="I19" s="39" t="s">
        <v>664</v>
      </c>
    </row>
    <row r="20" spans="1:9" ht="12.75">
      <c r="A20" s="40" t="s">
        <v>1515</v>
      </c>
      <c r="B20" s="41" t="s">
        <v>1516</v>
      </c>
      <c r="C20" s="229">
        <v>5</v>
      </c>
      <c r="D20" s="264">
        <v>40444</v>
      </c>
      <c r="E20" s="59"/>
      <c r="F20" s="266" t="s">
        <v>1208</v>
      </c>
      <c r="G20" s="60"/>
      <c r="H20" s="60"/>
      <c r="I20" s="48" t="s">
        <v>664</v>
      </c>
    </row>
    <row r="21" spans="1:9" ht="12.75">
      <c r="A21" s="40" t="s">
        <v>1229</v>
      </c>
      <c r="B21" s="41" t="s">
        <v>1228</v>
      </c>
      <c r="C21" s="229">
        <v>39</v>
      </c>
      <c r="D21" s="264">
        <v>39727</v>
      </c>
      <c r="E21" s="59" t="s">
        <v>1208</v>
      </c>
      <c r="F21" s="266"/>
      <c r="G21" s="60"/>
      <c r="H21" s="60"/>
      <c r="I21" s="48"/>
    </row>
    <row r="22" spans="1:9" ht="12.75">
      <c r="A22" s="40" t="s">
        <v>734</v>
      </c>
      <c r="B22" s="41" t="s">
        <v>735</v>
      </c>
      <c r="C22" s="229">
        <v>5</v>
      </c>
      <c r="D22" s="264">
        <v>40436</v>
      </c>
      <c r="E22" s="59"/>
      <c r="F22" s="266" t="s">
        <v>1208</v>
      </c>
      <c r="G22" s="60"/>
      <c r="H22" s="60"/>
      <c r="I22" s="48" t="s">
        <v>664</v>
      </c>
    </row>
    <row r="23" spans="1:9" ht="12.75">
      <c r="A23" s="49" t="s">
        <v>1303</v>
      </c>
      <c r="B23" s="51" t="s">
        <v>1306</v>
      </c>
      <c r="C23" s="262">
        <v>15</v>
      </c>
      <c r="D23" s="265">
        <v>40085</v>
      </c>
      <c r="E23" s="61"/>
      <c r="F23" s="78" t="s">
        <v>1208</v>
      </c>
      <c r="G23" s="63"/>
      <c r="H23" s="63"/>
      <c r="I23" s="56" t="s">
        <v>666</v>
      </c>
    </row>
    <row r="24" spans="1:9" ht="12.75">
      <c r="A24" s="30" t="s">
        <v>1622</v>
      </c>
      <c r="B24" s="31" t="s">
        <v>1623</v>
      </c>
      <c r="C24" s="261">
        <v>7</v>
      </c>
      <c r="D24" s="263">
        <v>40431</v>
      </c>
      <c r="E24" s="57"/>
      <c r="F24" s="257" t="s">
        <v>1208</v>
      </c>
      <c r="G24" s="58"/>
      <c r="H24" s="58"/>
      <c r="I24" s="39" t="s">
        <v>664</v>
      </c>
    </row>
    <row r="25" spans="1:9" ht="12.75">
      <c r="A25" s="40" t="s">
        <v>1341</v>
      </c>
      <c r="B25" s="41" t="s">
        <v>1342</v>
      </c>
      <c r="C25" s="229">
        <v>16</v>
      </c>
      <c r="D25" s="264">
        <v>40375</v>
      </c>
      <c r="E25" s="59"/>
      <c r="F25" s="266" t="s">
        <v>1208</v>
      </c>
      <c r="G25" s="60"/>
      <c r="H25" s="60"/>
      <c r="I25" s="48" t="s">
        <v>664</v>
      </c>
    </row>
    <row r="26" spans="1:9" ht="12.75">
      <c r="A26" s="40" t="s">
        <v>1230</v>
      </c>
      <c r="B26" s="41" t="s">
        <v>1233</v>
      </c>
      <c r="C26" s="229">
        <v>33</v>
      </c>
      <c r="D26" s="264">
        <v>39729</v>
      </c>
      <c r="E26" s="59"/>
      <c r="F26" s="266"/>
      <c r="G26" s="60" t="s">
        <v>1208</v>
      </c>
      <c r="H26" s="60"/>
      <c r="I26" s="160" t="s">
        <v>670</v>
      </c>
    </row>
    <row r="27" spans="1:9" ht="12.75">
      <c r="A27" s="40" t="s">
        <v>329</v>
      </c>
      <c r="B27" s="41" t="s">
        <v>330</v>
      </c>
      <c r="C27" s="229">
        <v>6</v>
      </c>
      <c r="D27" s="264">
        <v>40433</v>
      </c>
      <c r="E27" s="59"/>
      <c r="F27" s="266"/>
      <c r="G27" s="60" t="s">
        <v>1208</v>
      </c>
      <c r="H27" s="60"/>
      <c r="I27" s="276" t="s">
        <v>418</v>
      </c>
    </row>
    <row r="28" spans="1:9" ht="12.75">
      <c r="A28" s="49" t="s">
        <v>1254</v>
      </c>
      <c r="B28" s="51" t="s">
        <v>1255</v>
      </c>
      <c r="C28" s="262">
        <v>35</v>
      </c>
      <c r="D28" s="265">
        <v>39862</v>
      </c>
      <c r="E28" s="61" t="s">
        <v>1208</v>
      </c>
      <c r="F28" s="78"/>
      <c r="G28" s="63"/>
      <c r="H28" s="63"/>
      <c r="I28" s="56"/>
    </row>
    <row r="29" spans="1:9" ht="12.75">
      <c r="A29" s="30" t="s">
        <v>1218</v>
      </c>
      <c r="B29" s="31" t="s">
        <v>1220</v>
      </c>
      <c r="C29" s="261">
        <v>34</v>
      </c>
      <c r="D29" s="263">
        <v>39617</v>
      </c>
      <c r="E29" s="57" t="s">
        <v>1208</v>
      </c>
      <c r="F29" s="257"/>
      <c r="G29" s="58"/>
      <c r="H29" s="58"/>
      <c r="I29" s="39"/>
    </row>
    <row r="30" spans="1:9" ht="12.75">
      <c r="A30" s="121" t="s">
        <v>1357</v>
      </c>
      <c r="B30" s="41" t="s">
        <v>1358</v>
      </c>
      <c r="C30" s="229">
        <v>23</v>
      </c>
      <c r="D30" s="264">
        <v>40431</v>
      </c>
      <c r="E30" s="59"/>
      <c r="F30" s="266" t="s">
        <v>1208</v>
      </c>
      <c r="G30" s="60"/>
      <c r="H30" s="60"/>
      <c r="I30" s="48" t="s">
        <v>664</v>
      </c>
    </row>
    <row r="31" spans="1:9" ht="12.75">
      <c r="A31" s="40" t="s">
        <v>1239</v>
      </c>
      <c r="B31" s="41" t="s">
        <v>1240</v>
      </c>
      <c r="C31" s="229">
        <v>24</v>
      </c>
      <c r="D31" s="264">
        <v>39772</v>
      </c>
      <c r="E31" s="59"/>
      <c r="F31" s="266" t="s">
        <v>1208</v>
      </c>
      <c r="G31" s="60"/>
      <c r="H31" s="60"/>
      <c r="I31" s="48" t="s">
        <v>665</v>
      </c>
    </row>
    <row r="32" spans="1:9" ht="12.75">
      <c r="A32" s="40" t="s">
        <v>1319</v>
      </c>
      <c r="B32" s="41" t="s">
        <v>1320</v>
      </c>
      <c r="C32" s="229">
        <v>40</v>
      </c>
      <c r="D32" s="264">
        <v>40115</v>
      </c>
      <c r="E32" s="59"/>
      <c r="F32" s="266"/>
      <c r="G32" s="60" t="s">
        <v>1208</v>
      </c>
      <c r="H32" s="60"/>
      <c r="I32" s="48" t="s">
        <v>1321</v>
      </c>
    </row>
    <row r="33" spans="1:9" ht="12.75">
      <c r="A33" s="49" t="s">
        <v>1408</v>
      </c>
      <c r="B33" s="51" t="s">
        <v>1409</v>
      </c>
      <c r="C33" s="262">
        <v>5</v>
      </c>
      <c r="D33" s="265">
        <v>40431</v>
      </c>
      <c r="E33" s="61"/>
      <c r="F33" s="78" t="s">
        <v>1208</v>
      </c>
      <c r="G33" s="63"/>
      <c r="H33" s="63"/>
      <c r="I33" s="56" t="s">
        <v>664</v>
      </c>
    </row>
    <row r="34" spans="1:9" ht="12.75">
      <c r="A34" s="30" t="s">
        <v>1267</v>
      </c>
      <c r="B34" s="31" t="s">
        <v>1270</v>
      </c>
      <c r="C34" s="261">
        <v>32</v>
      </c>
      <c r="D34" s="263">
        <v>39889</v>
      </c>
      <c r="E34" s="57" t="s">
        <v>1208</v>
      </c>
      <c r="F34" s="257"/>
      <c r="G34" s="58"/>
      <c r="H34" s="58"/>
      <c r="I34" s="39"/>
    </row>
    <row r="35" spans="1:9" ht="12.75">
      <c r="A35" s="40" t="s">
        <v>1259</v>
      </c>
      <c r="B35" s="41" t="s">
        <v>1261</v>
      </c>
      <c r="C35" s="229">
        <v>39</v>
      </c>
      <c r="D35" s="264">
        <v>39869</v>
      </c>
      <c r="E35" s="59" t="s">
        <v>1208</v>
      </c>
      <c r="F35" s="266"/>
      <c r="G35" s="60"/>
      <c r="H35" s="60"/>
      <c r="I35" s="48"/>
    </row>
    <row r="36" spans="1:9" ht="12.75">
      <c r="A36" s="40" t="s">
        <v>1260</v>
      </c>
      <c r="B36" s="41" t="s">
        <v>1262</v>
      </c>
      <c r="C36" s="229">
        <v>32</v>
      </c>
      <c r="D36" s="264">
        <v>39871</v>
      </c>
      <c r="E36" s="59" t="s">
        <v>1208</v>
      </c>
      <c r="F36" s="266"/>
      <c r="G36" s="60"/>
      <c r="H36" s="60"/>
      <c r="I36" s="48"/>
    </row>
    <row r="37" spans="1:9" ht="12.75">
      <c r="A37" s="40" t="s">
        <v>730</v>
      </c>
      <c r="B37" s="41" t="s">
        <v>731</v>
      </c>
      <c r="C37" s="229">
        <v>6</v>
      </c>
      <c r="D37" s="264">
        <v>40431</v>
      </c>
      <c r="E37" s="59"/>
      <c r="F37" s="266" t="s">
        <v>1208</v>
      </c>
      <c r="G37" s="60"/>
      <c r="H37" s="60"/>
      <c r="I37" s="48" t="s">
        <v>664</v>
      </c>
    </row>
    <row r="38" spans="1:9" ht="12.75">
      <c r="A38" s="49" t="s">
        <v>1307</v>
      </c>
      <c r="B38" s="51" t="s">
        <v>1309</v>
      </c>
      <c r="C38" s="262">
        <v>16</v>
      </c>
      <c r="D38" s="265">
        <v>40087</v>
      </c>
      <c r="E38" s="61"/>
      <c r="F38" s="78" t="s">
        <v>1208</v>
      </c>
      <c r="G38" s="63"/>
      <c r="H38" s="63"/>
      <c r="I38" s="56" t="s">
        <v>666</v>
      </c>
    </row>
    <row r="39" spans="1:9" ht="12.75">
      <c r="A39" s="30" t="s">
        <v>1236</v>
      </c>
      <c r="B39" s="31" t="s">
        <v>772</v>
      </c>
      <c r="C39" s="261">
        <v>27</v>
      </c>
      <c r="D39" s="263">
        <v>39769</v>
      </c>
      <c r="E39" s="57"/>
      <c r="F39" s="257" t="s">
        <v>1208</v>
      </c>
      <c r="G39" s="58"/>
      <c r="H39" s="58"/>
      <c r="I39" s="39" t="s">
        <v>665</v>
      </c>
    </row>
    <row r="40" spans="1:9" ht="12.75">
      <c r="A40" s="40" t="s">
        <v>1308</v>
      </c>
      <c r="B40" s="41" t="s">
        <v>1310</v>
      </c>
      <c r="C40" s="229">
        <v>33</v>
      </c>
      <c r="D40" s="264">
        <v>40105</v>
      </c>
      <c r="E40" s="59"/>
      <c r="F40" s="266" t="s">
        <v>1208</v>
      </c>
      <c r="G40" s="60"/>
      <c r="H40" s="60"/>
      <c r="I40" s="48" t="s">
        <v>666</v>
      </c>
    </row>
    <row r="41" spans="1:9" ht="12.75">
      <c r="A41" s="40" t="s">
        <v>1212</v>
      </c>
      <c r="B41" s="41" t="s">
        <v>771</v>
      </c>
      <c r="C41" s="229">
        <v>35</v>
      </c>
      <c r="D41" s="264">
        <v>39538</v>
      </c>
      <c r="E41" s="59"/>
      <c r="F41" s="266"/>
      <c r="G41" s="60"/>
      <c r="H41" s="60" t="s">
        <v>1208</v>
      </c>
      <c r="I41" s="48" t="s">
        <v>1213</v>
      </c>
    </row>
    <row r="42" spans="1:9" ht="12.75">
      <c r="A42" s="40" t="s">
        <v>1329</v>
      </c>
      <c r="B42" s="41" t="s">
        <v>1334</v>
      </c>
      <c r="C42" s="229">
        <v>19</v>
      </c>
      <c r="D42" s="264">
        <v>40135</v>
      </c>
      <c r="E42" s="59"/>
      <c r="F42" s="266" t="s">
        <v>1208</v>
      </c>
      <c r="G42" s="60"/>
      <c r="H42" s="60"/>
      <c r="I42" s="48" t="s">
        <v>666</v>
      </c>
    </row>
    <row r="43" spans="1:9" ht="12.75">
      <c r="A43" s="172" t="s">
        <v>1354</v>
      </c>
      <c r="B43" s="51" t="s">
        <v>1361</v>
      </c>
      <c r="C43" s="262">
        <v>16</v>
      </c>
      <c r="D43" s="265">
        <v>40431</v>
      </c>
      <c r="E43" s="61"/>
      <c r="F43" s="78" t="s">
        <v>1208</v>
      </c>
      <c r="G43" s="63"/>
      <c r="H43" s="63"/>
      <c r="I43" s="56" t="s">
        <v>664</v>
      </c>
    </row>
    <row r="44" spans="1:9" ht="12.75">
      <c r="A44" s="30" t="s">
        <v>785</v>
      </c>
      <c r="B44" s="31" t="s">
        <v>786</v>
      </c>
      <c r="C44" s="261">
        <v>8</v>
      </c>
      <c r="D44" s="263">
        <v>40437</v>
      </c>
      <c r="E44" s="57"/>
      <c r="F44" s="257" t="s">
        <v>1208</v>
      </c>
      <c r="G44" s="58"/>
      <c r="H44" s="58"/>
      <c r="I44" s="39" t="s">
        <v>664</v>
      </c>
    </row>
    <row r="45" spans="1:9" ht="12.75">
      <c r="A45" s="124" t="s">
        <v>1345</v>
      </c>
      <c r="B45" s="41" t="s">
        <v>1346</v>
      </c>
      <c r="C45" s="229">
        <v>6</v>
      </c>
      <c r="D45" s="264">
        <v>40400</v>
      </c>
      <c r="E45" s="59"/>
      <c r="F45" s="266"/>
      <c r="G45" s="60" t="s">
        <v>1208</v>
      </c>
      <c r="H45" s="60"/>
      <c r="I45" s="276" t="s">
        <v>1347</v>
      </c>
    </row>
    <row r="46" spans="1:9" ht="12.75">
      <c r="A46" s="40" t="s">
        <v>1300</v>
      </c>
      <c r="B46" s="41" t="s">
        <v>1304</v>
      </c>
      <c r="C46" s="229">
        <v>33</v>
      </c>
      <c r="D46" s="264">
        <v>40085</v>
      </c>
      <c r="E46" s="59"/>
      <c r="F46" s="266" t="s">
        <v>1208</v>
      </c>
      <c r="G46" s="60"/>
      <c r="H46" s="60"/>
      <c r="I46" s="48" t="s">
        <v>666</v>
      </c>
    </row>
    <row r="47" spans="1:9" ht="12.75">
      <c r="A47" s="40" t="s">
        <v>1219</v>
      </c>
      <c r="B47" s="41" t="s">
        <v>1221</v>
      </c>
      <c r="C47" s="229">
        <v>43</v>
      </c>
      <c r="D47" s="264">
        <v>39617</v>
      </c>
      <c r="E47" s="59" t="s">
        <v>1208</v>
      </c>
      <c r="F47" s="266"/>
      <c r="G47" s="60"/>
      <c r="H47" s="60"/>
      <c r="I47" s="48"/>
    </row>
    <row r="48" spans="1:9" ht="12.75">
      <c r="A48" s="49" t="s">
        <v>1297</v>
      </c>
      <c r="B48" s="51" t="s">
        <v>1299</v>
      </c>
      <c r="C48" s="262">
        <v>15</v>
      </c>
      <c r="D48" s="265">
        <v>40085</v>
      </c>
      <c r="E48" s="61" t="s">
        <v>1208</v>
      </c>
      <c r="F48" s="78"/>
      <c r="G48" s="63"/>
      <c r="H48" s="63"/>
      <c r="I48" s="56"/>
    </row>
    <row r="49" spans="1:9" ht="12.75">
      <c r="A49" s="30" t="s">
        <v>894</v>
      </c>
      <c r="B49" s="31" t="s">
        <v>895</v>
      </c>
      <c r="C49" s="261">
        <v>8</v>
      </c>
      <c r="D49" s="263">
        <v>40431</v>
      </c>
      <c r="E49" s="57"/>
      <c r="F49" s="257" t="s">
        <v>1208</v>
      </c>
      <c r="G49" s="58"/>
      <c r="H49" s="58"/>
      <c r="I49" s="39" t="s">
        <v>664</v>
      </c>
    </row>
    <row r="50" spans="1:9" ht="12.75">
      <c r="A50" s="40" t="s">
        <v>1210</v>
      </c>
      <c r="B50" s="41" t="s">
        <v>1211</v>
      </c>
      <c r="C50" s="229">
        <v>25</v>
      </c>
      <c r="D50" s="264">
        <v>39497</v>
      </c>
      <c r="E50" s="59" t="s">
        <v>1208</v>
      </c>
      <c r="F50" s="266"/>
      <c r="G50" s="60"/>
      <c r="H50" s="60"/>
      <c r="I50" s="48"/>
    </row>
    <row r="51" spans="1:9" ht="12.75">
      <c r="A51" s="40" t="s">
        <v>1327</v>
      </c>
      <c r="B51" s="41" t="s">
        <v>1332</v>
      </c>
      <c r="C51" s="229">
        <v>23</v>
      </c>
      <c r="D51" s="264">
        <v>40127</v>
      </c>
      <c r="E51" s="59"/>
      <c r="F51" s="266" t="s">
        <v>1208</v>
      </c>
      <c r="G51" s="60"/>
      <c r="H51" s="60"/>
      <c r="I51" s="48" t="s">
        <v>666</v>
      </c>
    </row>
    <row r="52" spans="1:9" ht="12.75">
      <c r="A52" s="40" t="s">
        <v>1282</v>
      </c>
      <c r="B52" s="41" t="s">
        <v>1285</v>
      </c>
      <c r="C52" s="229">
        <v>27</v>
      </c>
      <c r="D52" s="264">
        <v>39937</v>
      </c>
      <c r="E52" s="59" t="s">
        <v>1208</v>
      </c>
      <c r="F52" s="266"/>
      <c r="G52" s="60"/>
      <c r="H52" s="60"/>
      <c r="I52" s="48"/>
    </row>
    <row r="53" spans="1:9" ht="12.75">
      <c r="A53" s="49" t="s">
        <v>1234</v>
      </c>
      <c r="B53" s="51" t="s">
        <v>1235</v>
      </c>
      <c r="C53" s="262">
        <v>25</v>
      </c>
      <c r="D53" s="265">
        <v>39752</v>
      </c>
      <c r="E53" s="61" t="s">
        <v>1208</v>
      </c>
      <c r="F53" s="78"/>
      <c r="G53" s="63"/>
      <c r="H53" s="63"/>
      <c r="I53" s="56"/>
    </row>
    <row r="54" spans="1:9" ht="12.75">
      <c r="A54" s="30" t="s">
        <v>1328</v>
      </c>
      <c r="B54" s="31" t="s">
        <v>1333</v>
      </c>
      <c r="C54" s="261">
        <v>27</v>
      </c>
      <c r="D54" s="263">
        <v>40134</v>
      </c>
      <c r="E54" s="57"/>
      <c r="F54" s="257" t="s">
        <v>1208</v>
      </c>
      <c r="G54" s="58"/>
      <c r="H54" s="58"/>
      <c r="I54" s="39" t="s">
        <v>666</v>
      </c>
    </row>
    <row r="55" spans="1:9" ht="12.75">
      <c r="A55" s="40" t="s">
        <v>1241</v>
      </c>
      <c r="B55" s="41" t="s">
        <v>1242</v>
      </c>
      <c r="C55" s="229">
        <v>36</v>
      </c>
      <c r="D55" s="264">
        <v>39828</v>
      </c>
      <c r="E55" s="59" t="s">
        <v>1208</v>
      </c>
      <c r="F55" s="266"/>
      <c r="G55" s="60"/>
      <c r="H55" s="60"/>
      <c r="I55" s="48"/>
    </row>
    <row r="56" spans="1:9" ht="12.75">
      <c r="A56" s="40" t="s">
        <v>1268</v>
      </c>
      <c r="B56" s="41" t="s">
        <v>1269</v>
      </c>
      <c r="C56" s="229">
        <v>50</v>
      </c>
      <c r="D56" s="264">
        <v>39899</v>
      </c>
      <c r="E56" s="59" t="s">
        <v>1208</v>
      </c>
      <c r="F56" s="266"/>
      <c r="G56" s="60"/>
      <c r="H56" s="60"/>
      <c r="I56" s="48"/>
    </row>
    <row r="57" spans="1:9" ht="12.75">
      <c r="A57" s="121" t="s">
        <v>966</v>
      </c>
      <c r="B57" s="41" t="s">
        <v>967</v>
      </c>
      <c r="C57" s="229">
        <v>5</v>
      </c>
      <c r="D57" s="264">
        <v>40450</v>
      </c>
      <c r="E57" s="59"/>
      <c r="F57" s="266" t="s">
        <v>1208</v>
      </c>
      <c r="G57" s="60"/>
      <c r="H57" s="60"/>
      <c r="I57" s="48" t="s">
        <v>664</v>
      </c>
    </row>
    <row r="58" spans="1:9" ht="12.75">
      <c r="A58" s="49" t="s">
        <v>1301</v>
      </c>
      <c r="B58" s="51" t="s">
        <v>1305</v>
      </c>
      <c r="C58" s="262">
        <v>30</v>
      </c>
      <c r="D58" s="265">
        <v>40085</v>
      </c>
      <c r="E58" s="61"/>
      <c r="F58" s="78" t="s">
        <v>1208</v>
      </c>
      <c r="G58" s="63"/>
      <c r="H58" s="63"/>
      <c r="I58" s="56" t="s">
        <v>666</v>
      </c>
    </row>
    <row r="59" spans="1:9" ht="12.75">
      <c r="A59" s="30" t="s">
        <v>1277</v>
      </c>
      <c r="B59" s="31" t="s">
        <v>1280</v>
      </c>
      <c r="C59" s="261">
        <v>31</v>
      </c>
      <c r="D59" s="263">
        <v>39927</v>
      </c>
      <c r="E59" s="57" t="s">
        <v>1208</v>
      </c>
      <c r="F59" s="257"/>
      <c r="G59" s="58"/>
      <c r="H59" s="58"/>
      <c r="I59" s="39"/>
    </row>
    <row r="60" spans="1:9" ht="12.75">
      <c r="A60" s="121" t="s">
        <v>834</v>
      </c>
      <c r="B60" s="41" t="s">
        <v>835</v>
      </c>
      <c r="C60" s="229">
        <v>9</v>
      </c>
      <c r="D60" s="264">
        <v>40442</v>
      </c>
      <c r="E60" s="59"/>
      <c r="F60" s="266" t="s">
        <v>1208</v>
      </c>
      <c r="G60" s="60"/>
      <c r="H60" s="60"/>
      <c r="I60" s="48" t="s">
        <v>664</v>
      </c>
    </row>
    <row r="61" spans="1:9" ht="12.75">
      <c r="A61" s="121" t="s">
        <v>1350</v>
      </c>
      <c r="B61" s="41" t="s">
        <v>1351</v>
      </c>
      <c r="C61" s="229">
        <v>5</v>
      </c>
      <c r="D61" s="264">
        <v>40422</v>
      </c>
      <c r="E61" s="59"/>
      <c r="F61" s="266"/>
      <c r="G61" s="60" t="s">
        <v>1208</v>
      </c>
      <c r="H61" s="60"/>
      <c r="I61" s="436" t="s">
        <v>1352</v>
      </c>
    </row>
    <row r="62" spans="1:9" ht="12.75">
      <c r="A62" s="40" t="s">
        <v>1330</v>
      </c>
      <c r="B62" s="41" t="s">
        <v>1335</v>
      </c>
      <c r="C62" s="229">
        <v>22</v>
      </c>
      <c r="D62" s="264">
        <v>40147</v>
      </c>
      <c r="E62" s="59"/>
      <c r="F62" s="266" t="s">
        <v>1208</v>
      </c>
      <c r="G62" s="60"/>
      <c r="H62" s="60"/>
      <c r="I62" s="48" t="s">
        <v>666</v>
      </c>
    </row>
    <row r="63" spans="1:9" ht="12.75">
      <c r="A63" s="49" t="s">
        <v>1278</v>
      </c>
      <c r="B63" s="51" t="s">
        <v>1281</v>
      </c>
      <c r="C63" s="262">
        <v>26</v>
      </c>
      <c r="D63" s="265">
        <v>39930</v>
      </c>
      <c r="E63" s="61" t="s">
        <v>1208</v>
      </c>
      <c r="F63" s="78"/>
      <c r="G63" s="63"/>
      <c r="H63" s="63"/>
      <c r="I63" s="56"/>
    </row>
    <row r="64" spans="1:9" ht="12.75">
      <c r="A64" s="30" t="s">
        <v>1322</v>
      </c>
      <c r="B64" s="31" t="s">
        <v>1324</v>
      </c>
      <c r="C64" s="261">
        <v>33</v>
      </c>
      <c r="D64" s="263">
        <v>40116</v>
      </c>
      <c r="E64" s="57"/>
      <c r="F64" s="257" t="s">
        <v>1208</v>
      </c>
      <c r="G64" s="58"/>
      <c r="H64" s="58"/>
      <c r="I64" s="39" t="s">
        <v>666</v>
      </c>
    </row>
    <row r="65" spans="1:9" ht="12.75">
      <c r="A65" s="40" t="s">
        <v>732</v>
      </c>
      <c r="B65" s="41" t="s">
        <v>733</v>
      </c>
      <c r="C65" s="229">
        <v>5</v>
      </c>
      <c r="D65" s="264">
        <v>40442</v>
      </c>
      <c r="E65" s="59"/>
      <c r="F65" s="266" t="s">
        <v>1208</v>
      </c>
      <c r="G65" s="60"/>
      <c r="H65" s="60"/>
      <c r="I65" s="48" t="s">
        <v>664</v>
      </c>
    </row>
    <row r="66" spans="1:9" ht="12.75">
      <c r="A66" s="40" t="s">
        <v>1348</v>
      </c>
      <c r="B66" s="41" t="s">
        <v>1349</v>
      </c>
      <c r="C66" s="229">
        <v>20</v>
      </c>
      <c r="D66" s="264">
        <v>40412</v>
      </c>
      <c r="E66" s="59"/>
      <c r="F66" s="266" t="s">
        <v>1208</v>
      </c>
      <c r="G66" s="60"/>
      <c r="H66" s="60"/>
      <c r="I66" s="48" t="s">
        <v>666</v>
      </c>
    </row>
    <row r="67" spans="1:9" ht="12.75">
      <c r="A67" s="40" t="s">
        <v>1292</v>
      </c>
      <c r="B67" s="41" t="s">
        <v>1294</v>
      </c>
      <c r="C67" s="229">
        <v>43</v>
      </c>
      <c r="D67" s="264">
        <v>40054</v>
      </c>
      <c r="E67" s="59" t="s">
        <v>1208</v>
      </c>
      <c r="F67" s="266"/>
      <c r="G67" s="60"/>
      <c r="H67" s="60"/>
      <c r="I67" s="48"/>
    </row>
    <row r="68" spans="1:9" ht="12.75">
      <c r="A68" s="49" t="s">
        <v>1245</v>
      </c>
      <c r="B68" s="51" t="s">
        <v>1246</v>
      </c>
      <c r="C68" s="262">
        <v>41</v>
      </c>
      <c r="D68" s="265">
        <v>39839</v>
      </c>
      <c r="E68" s="61" t="s">
        <v>1208</v>
      </c>
      <c r="F68" s="78"/>
      <c r="G68" s="63"/>
      <c r="H68" s="63"/>
      <c r="I68" s="56" t="s">
        <v>1247</v>
      </c>
    </row>
    <row r="69" spans="1:9" ht="12.75">
      <c r="A69" s="251" t="s">
        <v>1121</v>
      </c>
      <c r="B69" s="31" t="s">
        <v>1122</v>
      </c>
      <c r="C69" s="261">
        <v>21</v>
      </c>
      <c r="D69" s="263">
        <v>40438</v>
      </c>
      <c r="E69" s="57"/>
      <c r="F69" s="257" t="s">
        <v>1208</v>
      </c>
      <c r="G69" s="58"/>
      <c r="H69" s="58"/>
      <c r="I69" s="39" t="s">
        <v>664</v>
      </c>
    </row>
    <row r="70" spans="1:9" ht="12.75">
      <c r="A70" s="40" t="s">
        <v>1206</v>
      </c>
      <c r="B70" s="41" t="s">
        <v>1209</v>
      </c>
      <c r="C70" s="229">
        <v>36</v>
      </c>
      <c r="D70" s="264">
        <v>39477</v>
      </c>
      <c r="E70" s="59" t="s">
        <v>1208</v>
      </c>
      <c r="F70" s="266"/>
      <c r="G70" s="60"/>
      <c r="H70" s="60"/>
      <c r="I70" s="48"/>
    </row>
    <row r="71" spans="1:9" ht="12.75">
      <c r="A71" s="40" t="s">
        <v>1222</v>
      </c>
      <c r="B71" s="41" t="s">
        <v>1223</v>
      </c>
      <c r="C71" s="229">
        <v>37</v>
      </c>
      <c r="D71" s="264">
        <v>39651</v>
      </c>
      <c r="E71" s="59" t="s">
        <v>1208</v>
      </c>
      <c r="F71" s="266"/>
      <c r="G71" s="60"/>
      <c r="H71" s="60"/>
      <c r="I71" s="48"/>
    </row>
    <row r="72" spans="1:9" ht="12.75">
      <c r="A72" s="40" t="s">
        <v>1266</v>
      </c>
      <c r="B72" s="41" t="s">
        <v>1363</v>
      </c>
      <c r="C72" s="229">
        <v>31</v>
      </c>
      <c r="D72" s="264">
        <v>39881</v>
      </c>
      <c r="E72" s="59"/>
      <c r="F72" s="266"/>
      <c r="G72" s="60" t="s">
        <v>1208</v>
      </c>
      <c r="H72" s="60"/>
      <c r="I72" s="160" t="s">
        <v>668</v>
      </c>
    </row>
    <row r="73" spans="1:9" ht="12.75">
      <c r="A73" s="49" t="s">
        <v>1296</v>
      </c>
      <c r="B73" s="51" t="s">
        <v>1298</v>
      </c>
      <c r="C73" s="262">
        <v>18</v>
      </c>
      <c r="D73" s="265">
        <v>40067</v>
      </c>
      <c r="E73" s="61" t="s">
        <v>1208</v>
      </c>
      <c r="F73" s="78"/>
      <c r="G73" s="63"/>
      <c r="H73" s="63"/>
      <c r="I73" s="56"/>
    </row>
    <row r="74" spans="1:9" ht="12.75">
      <c r="A74" s="275" t="s">
        <v>1353</v>
      </c>
      <c r="B74" s="31" t="s">
        <v>1362</v>
      </c>
      <c r="C74" s="261">
        <v>13</v>
      </c>
      <c r="D74" s="263">
        <v>40431</v>
      </c>
      <c r="E74" s="57"/>
      <c r="F74" s="257" t="s">
        <v>1208</v>
      </c>
      <c r="G74" s="58"/>
      <c r="H74" s="58"/>
      <c r="I74" s="39" t="s">
        <v>664</v>
      </c>
    </row>
    <row r="75" spans="1:9" ht="12.75">
      <c r="A75" s="40" t="s">
        <v>1326</v>
      </c>
      <c r="B75" s="41" t="s">
        <v>1331</v>
      </c>
      <c r="C75" s="227">
        <v>16</v>
      </c>
      <c r="D75" s="264">
        <v>40123</v>
      </c>
      <c r="E75" s="59"/>
      <c r="F75" s="266" t="s">
        <v>1208</v>
      </c>
      <c r="G75" s="60"/>
      <c r="H75" s="60"/>
      <c r="I75" s="48" t="s">
        <v>666</v>
      </c>
    </row>
    <row r="76" spans="1:9" ht="12.75">
      <c r="A76" s="40" t="s">
        <v>1250</v>
      </c>
      <c r="B76" s="41" t="s">
        <v>1253</v>
      </c>
      <c r="C76" s="227">
        <v>27</v>
      </c>
      <c r="D76" s="264">
        <v>39849</v>
      </c>
      <c r="E76" s="59" t="s">
        <v>1208</v>
      </c>
      <c r="F76" s="266"/>
      <c r="G76" s="60"/>
      <c r="H76" s="60"/>
      <c r="I76" s="48"/>
    </row>
    <row r="77" spans="1:9" ht="12.75">
      <c r="A77" s="40" t="s">
        <v>1243</v>
      </c>
      <c r="B77" s="41" t="s">
        <v>1244</v>
      </c>
      <c r="C77" s="227">
        <v>22</v>
      </c>
      <c r="D77" s="264">
        <v>39835</v>
      </c>
      <c r="E77" s="59" t="s">
        <v>1208</v>
      </c>
      <c r="F77" s="266"/>
      <c r="G77" s="60"/>
      <c r="H77" s="60"/>
      <c r="I77" s="48"/>
    </row>
    <row r="78" spans="1:9" ht="12.75">
      <c r="A78" s="49" t="s">
        <v>1311</v>
      </c>
      <c r="B78" s="51" t="s">
        <v>1312</v>
      </c>
      <c r="C78" s="228">
        <v>35</v>
      </c>
      <c r="D78" s="265">
        <v>40106</v>
      </c>
      <c r="E78" s="61" t="s">
        <v>1208</v>
      </c>
      <c r="F78" s="78"/>
      <c r="G78" s="63"/>
      <c r="H78" s="63"/>
      <c r="I78" s="56"/>
    </row>
    <row r="79" spans="1:9" ht="12.75">
      <c r="A79" s="30" t="s">
        <v>1274</v>
      </c>
      <c r="B79" s="31" t="s">
        <v>1275</v>
      </c>
      <c r="C79" s="226">
        <v>26</v>
      </c>
      <c r="D79" s="263">
        <v>39918</v>
      </c>
      <c r="E79" s="57" t="s">
        <v>1208</v>
      </c>
      <c r="F79" s="257"/>
      <c r="G79" s="58"/>
      <c r="H79" s="58"/>
      <c r="I79" s="39"/>
    </row>
    <row r="80" spans="1:9" ht="12.75">
      <c r="A80" s="40" t="s">
        <v>1224</v>
      </c>
      <c r="B80" s="41" t="s">
        <v>1225</v>
      </c>
      <c r="C80" s="227">
        <v>30</v>
      </c>
      <c r="D80" s="264">
        <v>39701</v>
      </c>
      <c r="E80" s="59" t="s">
        <v>1208</v>
      </c>
      <c r="F80" s="266"/>
      <c r="G80" s="60"/>
      <c r="H80" s="60"/>
      <c r="I80" s="48"/>
    </row>
    <row r="81" spans="1:9" ht="12.75">
      <c r="A81" s="40" t="s">
        <v>1313</v>
      </c>
      <c r="B81" s="41" t="s">
        <v>773</v>
      </c>
      <c r="C81" s="227">
        <v>16</v>
      </c>
      <c r="D81" s="264">
        <v>40112</v>
      </c>
      <c r="E81" s="59"/>
      <c r="F81" s="266"/>
      <c r="G81" s="60" t="s">
        <v>1208</v>
      </c>
      <c r="H81" s="60"/>
      <c r="I81" s="48" t="s">
        <v>1314</v>
      </c>
    </row>
    <row r="82" spans="1:9" ht="12.75">
      <c r="A82" s="40" t="s">
        <v>736</v>
      </c>
      <c r="B82" s="41" t="s">
        <v>737</v>
      </c>
      <c r="C82" s="227">
        <v>5</v>
      </c>
      <c r="D82" s="264">
        <v>40431</v>
      </c>
      <c r="E82" s="59"/>
      <c r="F82" s="266" t="s">
        <v>1208</v>
      </c>
      <c r="G82" s="60"/>
      <c r="H82" s="60"/>
      <c r="I82" s="48" t="s">
        <v>664</v>
      </c>
    </row>
    <row r="83" spans="1:9" ht="12.75">
      <c r="A83" s="49" t="s">
        <v>1323</v>
      </c>
      <c r="B83" s="51" t="s">
        <v>1325</v>
      </c>
      <c r="C83" s="228">
        <v>25</v>
      </c>
      <c r="D83" s="265">
        <v>40116</v>
      </c>
      <c r="E83" s="61"/>
      <c r="F83" s="78" t="s">
        <v>1208</v>
      </c>
      <c r="G83" s="63"/>
      <c r="H83" s="63"/>
      <c r="I83" s="56" t="s">
        <v>666</v>
      </c>
    </row>
    <row r="84" spans="1:9" ht="12.75">
      <c r="A84" s="30" t="s">
        <v>1263</v>
      </c>
      <c r="B84" s="17" t="s">
        <v>1271</v>
      </c>
      <c r="C84" s="226">
        <v>36</v>
      </c>
      <c r="D84" s="263">
        <v>39876</v>
      </c>
      <c r="E84" s="57" t="s">
        <v>1208</v>
      </c>
      <c r="F84" s="257"/>
      <c r="G84" s="58"/>
      <c r="H84" s="58"/>
      <c r="I84" s="39"/>
    </row>
    <row r="85" spans="1:9" ht="12.75">
      <c r="A85" s="40" t="s">
        <v>1284</v>
      </c>
      <c r="B85" s="10" t="s">
        <v>1287</v>
      </c>
      <c r="C85" s="227">
        <v>32</v>
      </c>
      <c r="D85" s="264">
        <v>39959</v>
      </c>
      <c r="E85" s="59" t="s">
        <v>1208</v>
      </c>
      <c r="F85" s="266"/>
      <c r="G85" s="60"/>
      <c r="H85" s="60"/>
      <c r="I85" s="48"/>
    </row>
    <row r="86" spans="1:9" ht="12.75">
      <c r="A86" s="40" t="s">
        <v>1302</v>
      </c>
      <c r="B86" s="41" t="s">
        <v>970</v>
      </c>
      <c r="C86" s="227">
        <v>35</v>
      </c>
      <c r="D86" s="264">
        <v>40085</v>
      </c>
      <c r="E86" s="59"/>
      <c r="F86" s="266" t="s">
        <v>1208</v>
      </c>
      <c r="G86" s="60"/>
      <c r="H86" s="60"/>
      <c r="I86" s="160" t="s">
        <v>1336</v>
      </c>
    </row>
    <row r="87" spans="1:9" ht="12.75">
      <c r="A87" s="40" t="s">
        <v>1338</v>
      </c>
      <c r="B87" s="41" t="s">
        <v>1339</v>
      </c>
      <c r="C87" s="227">
        <v>18</v>
      </c>
      <c r="D87" s="264">
        <v>40371</v>
      </c>
      <c r="E87" s="59" t="s">
        <v>1208</v>
      </c>
      <c r="F87" s="266"/>
      <c r="G87" s="60"/>
      <c r="H87" s="60"/>
      <c r="I87" s="48" t="s">
        <v>1340</v>
      </c>
    </row>
    <row r="88" spans="1:9" ht="12.75">
      <c r="A88" s="49" t="s">
        <v>1288</v>
      </c>
      <c r="B88" s="51" t="s">
        <v>1289</v>
      </c>
      <c r="C88" s="228">
        <v>15</v>
      </c>
      <c r="D88" s="265">
        <v>39975</v>
      </c>
      <c r="E88" s="61" t="s">
        <v>1208</v>
      </c>
      <c r="F88" s="78"/>
      <c r="G88" s="63"/>
      <c r="H88" s="63"/>
      <c r="I88" s="56"/>
    </row>
    <row r="89" spans="1:9" ht="12.75">
      <c r="A89" s="30" t="s">
        <v>1248</v>
      </c>
      <c r="B89" s="31" t="s">
        <v>1249</v>
      </c>
      <c r="C89" s="226">
        <v>25</v>
      </c>
      <c r="D89" s="263">
        <v>39843</v>
      </c>
      <c r="E89" s="57" t="s">
        <v>1208</v>
      </c>
      <c r="F89" s="257"/>
      <c r="G89" s="58"/>
      <c r="H89" s="58"/>
      <c r="I89" s="39"/>
    </row>
    <row r="90" spans="1:9" ht="12.75">
      <c r="A90" s="124" t="s">
        <v>1675</v>
      </c>
      <c r="B90" s="41" t="s">
        <v>1676</v>
      </c>
      <c r="C90" s="227">
        <v>16</v>
      </c>
      <c r="D90" s="264">
        <v>40438</v>
      </c>
      <c r="E90" s="59"/>
      <c r="F90" s="266" t="s">
        <v>1208</v>
      </c>
      <c r="G90" s="60"/>
      <c r="H90" s="60"/>
      <c r="I90" s="48" t="s">
        <v>664</v>
      </c>
    </row>
    <row r="91" spans="1:9" ht="12.75">
      <c r="A91" s="40" t="s">
        <v>1264</v>
      </c>
      <c r="B91" s="41" t="s">
        <v>1272</v>
      </c>
      <c r="C91" s="227">
        <v>20</v>
      </c>
      <c r="D91" s="264">
        <v>39878</v>
      </c>
      <c r="E91" s="59" t="s">
        <v>1208</v>
      </c>
      <c r="F91" s="266"/>
      <c r="G91" s="60"/>
      <c r="H91" s="60"/>
      <c r="I91" s="48"/>
    </row>
    <row r="92" spans="1:9" ht="12.75">
      <c r="A92" s="40" t="s">
        <v>1293</v>
      </c>
      <c r="B92" s="41" t="s">
        <v>1295</v>
      </c>
      <c r="C92" s="227">
        <v>22</v>
      </c>
      <c r="D92" s="264">
        <v>40054</v>
      </c>
      <c r="E92" s="59" t="s">
        <v>1208</v>
      </c>
      <c r="F92" s="266"/>
      <c r="G92" s="60"/>
      <c r="H92" s="60"/>
      <c r="I92" s="48"/>
    </row>
    <row r="93" spans="1:9" ht="12.75">
      <c r="A93" s="49" t="s">
        <v>238</v>
      </c>
      <c r="B93" s="51" t="s">
        <v>239</v>
      </c>
      <c r="C93" s="228">
        <v>6</v>
      </c>
      <c r="D93" s="265">
        <v>40431</v>
      </c>
      <c r="E93" s="61"/>
      <c r="F93" s="78" t="s">
        <v>1208</v>
      </c>
      <c r="G93" s="63"/>
      <c r="H93" s="63"/>
      <c r="I93" s="56" t="s">
        <v>664</v>
      </c>
    </row>
    <row r="94" spans="1:9" ht="12.75">
      <c r="A94" s="40" t="s">
        <v>1251</v>
      </c>
      <c r="B94" s="41" t="s">
        <v>1252</v>
      </c>
      <c r="C94" s="227">
        <v>27</v>
      </c>
      <c r="D94" s="264">
        <v>39849</v>
      </c>
      <c r="E94" s="59" t="s">
        <v>1208</v>
      </c>
      <c r="F94" s="266"/>
      <c r="G94" s="60"/>
      <c r="H94" s="60"/>
      <c r="I94" s="48"/>
    </row>
    <row r="95" spans="1:9" ht="12.75">
      <c r="A95" s="121" t="s">
        <v>1356</v>
      </c>
      <c r="B95" s="41" t="s">
        <v>1359</v>
      </c>
      <c r="C95" s="227">
        <v>15</v>
      </c>
      <c r="D95" s="264">
        <v>40431</v>
      </c>
      <c r="E95" s="59"/>
      <c r="F95" s="266" t="s">
        <v>1208</v>
      </c>
      <c r="G95" s="60"/>
      <c r="H95" s="60"/>
      <c r="I95" s="48" t="s">
        <v>664</v>
      </c>
    </row>
    <row r="96" spans="1:9" ht="12.75">
      <c r="A96" s="49" t="s">
        <v>1231</v>
      </c>
      <c r="B96" s="51" t="s">
        <v>1232</v>
      </c>
      <c r="C96" s="262">
        <v>28</v>
      </c>
      <c r="D96" s="265">
        <v>39729</v>
      </c>
      <c r="E96" s="61"/>
      <c r="F96" s="78"/>
      <c r="G96" s="63" t="s">
        <v>1208</v>
      </c>
      <c r="H96" s="63"/>
      <c r="I96" s="187" t="s">
        <v>667</v>
      </c>
    </row>
    <row r="97" spans="1:9" ht="12.75">
      <c r="A97" s="9"/>
      <c r="B97" s="9"/>
      <c r="C97" s="260"/>
      <c r="D97" s="177"/>
      <c r="E97" s="12"/>
      <c r="F97" s="12"/>
      <c r="G97" s="12"/>
      <c r="H97" s="12"/>
      <c r="I97" s="9"/>
    </row>
    <row r="98" spans="1:9" ht="12.75">
      <c r="A98" s="9"/>
      <c r="B98" s="9"/>
      <c r="C98" s="260"/>
      <c r="D98" s="177"/>
      <c r="E98" s="12"/>
      <c r="F98" s="12"/>
      <c r="G98" s="12"/>
      <c r="H98" s="12"/>
      <c r="I98" s="9"/>
    </row>
    <row r="99" spans="1:9" ht="12.75">
      <c r="A99" s="274" t="s">
        <v>489</v>
      </c>
      <c r="B99" s="9"/>
      <c r="C99" s="260"/>
      <c r="D99" s="177"/>
      <c r="E99" s="12"/>
      <c r="F99" s="12"/>
      <c r="G99" s="12"/>
      <c r="H99" s="12"/>
      <c r="I99" s="9"/>
    </row>
    <row r="100" spans="1:9" ht="12.75">
      <c r="A100" s="177">
        <v>39490</v>
      </c>
      <c r="B100" s="9" t="s">
        <v>494</v>
      </c>
      <c r="C100" s="260"/>
      <c r="D100" s="177"/>
      <c r="E100" s="12"/>
      <c r="F100" s="12"/>
      <c r="G100" s="12"/>
      <c r="H100" s="12"/>
      <c r="I100" s="9"/>
    </row>
    <row r="101" spans="1:9" ht="12.75">
      <c r="A101" s="177">
        <v>39494</v>
      </c>
      <c r="B101" s="9" t="s">
        <v>496</v>
      </c>
      <c r="C101" s="260"/>
      <c r="D101" s="177"/>
      <c r="E101" s="12"/>
      <c r="F101" s="12"/>
      <c r="G101" s="12"/>
      <c r="H101" s="12"/>
      <c r="I101" s="9"/>
    </row>
    <row r="102" spans="1:9" ht="12.75">
      <c r="A102" s="177">
        <v>39542</v>
      </c>
      <c r="B102" s="9" t="s">
        <v>634</v>
      </c>
      <c r="C102" s="260"/>
      <c r="D102" s="177"/>
      <c r="E102" s="12"/>
      <c r="F102" s="12"/>
      <c r="G102" s="12"/>
      <c r="H102" s="12"/>
      <c r="I102" s="9"/>
    </row>
    <row r="103" spans="1:9" ht="12.75">
      <c r="A103" s="177">
        <v>39566</v>
      </c>
      <c r="B103" s="109" t="s">
        <v>651</v>
      </c>
      <c r="C103" s="260"/>
      <c r="D103" s="177"/>
      <c r="E103" s="12"/>
      <c r="F103" s="12"/>
      <c r="G103" s="12"/>
      <c r="H103" s="12"/>
      <c r="I103" s="9"/>
    </row>
    <row r="104" spans="1:9" ht="12.75">
      <c r="A104" s="177">
        <v>39639</v>
      </c>
      <c r="B104" s="109" t="s">
        <v>675</v>
      </c>
      <c r="C104" s="260"/>
      <c r="D104" s="177"/>
      <c r="E104" s="12"/>
      <c r="F104" s="12"/>
      <c r="G104" s="12"/>
      <c r="H104" s="12"/>
      <c r="I104" s="9"/>
    </row>
    <row r="105" spans="1:9" ht="12.75">
      <c r="A105" s="177">
        <v>39643</v>
      </c>
      <c r="B105" s="118" t="s">
        <v>673</v>
      </c>
      <c r="C105" s="260"/>
      <c r="D105" s="177"/>
      <c r="E105" s="12"/>
      <c r="F105" s="12"/>
      <c r="G105" s="12"/>
      <c r="H105" s="12"/>
      <c r="I105" s="9"/>
    </row>
    <row r="106" spans="1:9" ht="12.75">
      <c r="A106" s="177">
        <v>39657</v>
      </c>
      <c r="B106" s="109" t="s">
        <v>674</v>
      </c>
      <c r="C106" s="260"/>
      <c r="D106" s="177"/>
      <c r="E106" s="12"/>
      <c r="F106" s="12"/>
      <c r="G106" s="12"/>
      <c r="H106" s="12"/>
      <c r="I106" s="9"/>
    </row>
    <row r="107" spans="1:9" ht="12.75">
      <c r="A107" s="177">
        <v>39721</v>
      </c>
      <c r="B107" s="118" t="s">
        <v>676</v>
      </c>
      <c r="C107" s="260"/>
      <c r="D107" s="177"/>
      <c r="E107" s="12"/>
      <c r="F107" s="12"/>
      <c r="G107" s="12"/>
      <c r="H107" s="12"/>
      <c r="I107" s="9"/>
    </row>
    <row r="108" spans="1:9" ht="12.75">
      <c r="A108" s="177">
        <v>39772</v>
      </c>
      <c r="B108" s="118" t="s">
        <v>811</v>
      </c>
      <c r="C108" s="260"/>
      <c r="D108" s="177"/>
      <c r="E108" s="12"/>
      <c r="F108" s="12"/>
      <c r="G108" s="12"/>
      <c r="H108" s="12"/>
      <c r="I108" s="9"/>
    </row>
    <row r="109" spans="1:9" ht="12.75">
      <c r="A109" s="177">
        <v>39773</v>
      </c>
      <c r="B109" s="109" t="s">
        <v>458</v>
      </c>
      <c r="C109" s="260"/>
      <c r="D109" s="177"/>
      <c r="E109" s="12"/>
      <c r="F109" s="12"/>
      <c r="G109" s="12"/>
      <c r="H109" s="12"/>
      <c r="I109" s="9"/>
    </row>
    <row r="110" spans="1:9" ht="12.75">
      <c r="A110" s="177">
        <v>39773</v>
      </c>
      <c r="B110" s="109" t="s">
        <v>459</v>
      </c>
      <c r="C110" s="260"/>
      <c r="D110" s="177"/>
      <c r="E110" s="12"/>
      <c r="F110" s="12"/>
      <c r="G110" s="12"/>
      <c r="H110" s="12"/>
      <c r="I110" s="9"/>
    </row>
    <row r="111" spans="1:9" ht="12.75">
      <c r="A111" s="177">
        <v>39775</v>
      </c>
      <c r="B111" s="109" t="s">
        <v>460</v>
      </c>
      <c r="C111" s="260"/>
      <c r="D111" s="177"/>
      <c r="E111" s="12"/>
      <c r="F111" s="12"/>
      <c r="G111" s="12"/>
      <c r="H111" s="12"/>
      <c r="I111" s="9"/>
    </row>
    <row r="112" spans="1:9" ht="12.75">
      <c r="A112" s="177">
        <v>39775</v>
      </c>
      <c r="B112" s="109" t="s">
        <v>462</v>
      </c>
      <c r="C112" s="260"/>
      <c r="D112" s="177"/>
      <c r="E112" s="12"/>
      <c r="F112" s="12"/>
      <c r="G112" s="12"/>
      <c r="H112" s="12"/>
      <c r="I112" s="9"/>
    </row>
    <row r="113" spans="1:9" ht="12.75">
      <c r="A113" s="177">
        <v>39839</v>
      </c>
      <c r="B113" s="9" t="s">
        <v>1706</v>
      </c>
      <c r="C113" s="260"/>
      <c r="D113" s="177"/>
      <c r="E113" s="12"/>
      <c r="F113" s="12"/>
      <c r="G113" s="12"/>
      <c r="H113" s="12"/>
      <c r="I113" s="9"/>
    </row>
    <row r="114" spans="1:9" ht="12.75">
      <c r="A114" s="177">
        <v>39863</v>
      </c>
      <c r="B114" s="9" t="s">
        <v>1123</v>
      </c>
      <c r="C114" s="9"/>
      <c r="D114" s="9"/>
      <c r="E114" s="9"/>
      <c r="F114" s="9"/>
      <c r="G114" s="9"/>
      <c r="H114" s="9"/>
      <c r="I114" s="9"/>
    </row>
    <row r="115" spans="1:9" ht="12.75">
      <c r="A115" s="177">
        <v>39923</v>
      </c>
      <c r="B115" s="9" t="s">
        <v>23</v>
      </c>
      <c r="C115" s="9"/>
      <c r="D115" s="9"/>
      <c r="E115" s="9"/>
      <c r="F115" s="9"/>
      <c r="G115" s="9"/>
      <c r="H115" s="9"/>
      <c r="I115" s="9"/>
    </row>
    <row r="116" spans="1:9" ht="12.75">
      <c r="A116" s="177">
        <v>39993</v>
      </c>
      <c r="B116" s="109" t="s">
        <v>661</v>
      </c>
      <c r="C116" s="9"/>
      <c r="D116" s="9"/>
      <c r="E116" s="9"/>
      <c r="F116" s="9"/>
      <c r="G116" s="9"/>
      <c r="H116" s="9"/>
      <c r="I116" s="9"/>
    </row>
    <row r="117" spans="1:9" ht="12.75">
      <c r="A117" s="177">
        <v>39995</v>
      </c>
      <c r="B117" s="109" t="s">
        <v>656</v>
      </c>
      <c r="C117" s="9"/>
      <c r="D117" s="9"/>
      <c r="E117" s="9"/>
      <c r="F117" s="9"/>
      <c r="G117" s="9"/>
      <c r="H117" s="9"/>
      <c r="I117" s="9"/>
    </row>
    <row r="118" spans="1:9" ht="12.75">
      <c r="A118" s="177">
        <v>40014</v>
      </c>
      <c r="B118" s="9" t="s">
        <v>752</v>
      </c>
      <c r="C118" s="9"/>
      <c r="D118" s="9"/>
      <c r="E118" s="9"/>
      <c r="F118" s="9"/>
      <c r="G118" s="9"/>
      <c r="H118" s="9"/>
      <c r="I118" s="9"/>
    </row>
    <row r="119" spans="1:9" ht="12.75">
      <c r="A119" s="177">
        <v>40031</v>
      </c>
      <c r="B119" s="9" t="s">
        <v>1393</v>
      </c>
      <c r="C119" s="9"/>
      <c r="D119" s="9"/>
      <c r="E119" s="9"/>
      <c r="F119" s="9"/>
      <c r="G119" s="9"/>
      <c r="H119" s="9"/>
      <c r="I119" s="9"/>
    </row>
    <row r="120" spans="1:9" ht="12.75">
      <c r="A120" s="177">
        <v>40154</v>
      </c>
      <c r="B120" s="9" t="s">
        <v>1079</v>
      </c>
      <c r="C120" s="9"/>
      <c r="D120" s="9"/>
      <c r="E120" s="9"/>
      <c r="F120" s="9"/>
      <c r="G120" s="9"/>
      <c r="H120" s="9"/>
      <c r="I120" s="9"/>
    </row>
    <row r="121" spans="1:9" ht="12.75">
      <c r="A121" s="177">
        <v>40186</v>
      </c>
      <c r="B121" s="9" t="s">
        <v>1126</v>
      </c>
      <c r="C121" s="9"/>
      <c r="D121" s="9"/>
      <c r="E121" s="9"/>
      <c r="F121" s="9"/>
      <c r="G121" s="9"/>
      <c r="H121" s="9"/>
      <c r="I121" s="9"/>
    </row>
    <row r="122" spans="1:9" ht="12.75">
      <c r="A122" s="177">
        <v>40193</v>
      </c>
      <c r="B122" s="9" t="s">
        <v>633</v>
      </c>
      <c r="C122" s="9"/>
      <c r="D122" s="9"/>
      <c r="E122" s="9"/>
      <c r="F122" s="9"/>
      <c r="G122" s="9"/>
      <c r="H122" s="9"/>
      <c r="I122" s="9"/>
    </row>
    <row r="123" spans="1:9" ht="12.75">
      <c r="A123" s="177">
        <v>40201</v>
      </c>
      <c r="B123" s="9" t="s">
        <v>1084</v>
      </c>
      <c r="C123" s="9"/>
      <c r="D123" s="9"/>
      <c r="E123" s="9"/>
      <c r="F123" s="9"/>
      <c r="G123" s="9"/>
      <c r="H123" s="9"/>
      <c r="I123" s="9"/>
    </row>
    <row r="124" spans="1:9" ht="12.75">
      <c r="A124" s="177">
        <v>40242</v>
      </c>
      <c r="B124" s="9" t="s">
        <v>1130</v>
      </c>
      <c r="C124" s="9"/>
      <c r="D124" s="9"/>
      <c r="E124" s="9"/>
      <c r="F124" s="9"/>
      <c r="G124" s="9"/>
      <c r="H124" s="9"/>
      <c r="I124" s="9"/>
    </row>
    <row r="125" spans="1:9" ht="12.75">
      <c r="A125" s="177">
        <v>40242</v>
      </c>
      <c r="B125" s="109" t="s">
        <v>662</v>
      </c>
      <c r="C125" s="9"/>
      <c r="D125" s="9"/>
      <c r="E125" s="9"/>
      <c r="F125" s="9"/>
      <c r="G125" s="9"/>
      <c r="H125" s="9"/>
      <c r="I125" s="9"/>
    </row>
    <row r="126" spans="1:9" ht="12.75">
      <c r="A126" s="177">
        <v>40244</v>
      </c>
      <c r="B126" s="9" t="s">
        <v>502</v>
      </c>
      <c r="C126" s="9"/>
      <c r="D126" s="9"/>
      <c r="E126" s="9"/>
      <c r="F126" s="9"/>
      <c r="G126" s="9"/>
      <c r="H126" s="9"/>
      <c r="I126" s="9"/>
    </row>
    <row r="127" spans="1:9" ht="12.75">
      <c r="A127" s="177">
        <v>40244</v>
      </c>
      <c r="B127" s="9" t="s">
        <v>1703</v>
      </c>
      <c r="C127" s="9"/>
      <c r="D127" s="9"/>
      <c r="E127" s="9"/>
      <c r="F127" s="9"/>
      <c r="G127" s="9"/>
      <c r="H127" s="9"/>
      <c r="I127" s="9"/>
    </row>
    <row r="128" spans="1:9" ht="12.75">
      <c r="A128" s="177">
        <v>40249</v>
      </c>
      <c r="B128" s="9" t="s">
        <v>839</v>
      </c>
      <c r="C128" s="9"/>
      <c r="D128" s="9"/>
      <c r="E128" s="9"/>
      <c r="F128" s="9"/>
      <c r="G128" s="9"/>
      <c r="H128" s="9"/>
      <c r="I128" s="9"/>
    </row>
    <row r="129" spans="1:9" ht="12.75">
      <c r="A129" s="177">
        <v>40250</v>
      </c>
      <c r="B129" s="9" t="s">
        <v>842</v>
      </c>
      <c r="C129" s="9"/>
      <c r="D129" s="9"/>
      <c r="E129" s="9"/>
      <c r="F129" s="9"/>
      <c r="G129" s="9"/>
      <c r="H129" s="9"/>
      <c r="I129" s="9"/>
    </row>
    <row r="130" spans="1:9" ht="12.75">
      <c r="A130" s="177">
        <v>40251</v>
      </c>
      <c r="B130" s="9" t="s">
        <v>845</v>
      </c>
      <c r="C130" s="9"/>
      <c r="D130" s="9"/>
      <c r="E130" s="9"/>
      <c r="F130" s="9"/>
      <c r="G130" s="9"/>
      <c r="H130" s="9"/>
      <c r="I130" s="9"/>
    </row>
    <row r="131" spans="1:9" ht="12.75">
      <c r="A131" s="192">
        <v>40262</v>
      </c>
      <c r="B131" s="9" t="s">
        <v>888</v>
      </c>
      <c r="C131" s="9"/>
      <c r="D131" s="9"/>
      <c r="E131" s="9"/>
      <c r="F131" s="9"/>
      <c r="G131" s="9"/>
      <c r="H131" s="9"/>
      <c r="I131" s="9"/>
    </row>
    <row r="132" spans="1:9" ht="12.75">
      <c r="A132" s="177">
        <v>40263</v>
      </c>
      <c r="B132" s="9" t="s">
        <v>891</v>
      </c>
      <c r="C132" s="9"/>
      <c r="D132" s="9"/>
      <c r="E132" s="9"/>
      <c r="F132" s="9"/>
      <c r="G132" s="9"/>
      <c r="H132" s="9"/>
      <c r="I132" s="9"/>
    </row>
    <row r="133" spans="1:9" ht="12.75">
      <c r="A133" s="177">
        <v>40267</v>
      </c>
      <c r="B133" s="109" t="s">
        <v>660</v>
      </c>
      <c r="C133" s="9"/>
      <c r="D133" s="9"/>
      <c r="E133" s="9"/>
      <c r="F133" s="9"/>
      <c r="G133" s="9"/>
      <c r="H133" s="9"/>
      <c r="I133" s="9"/>
    </row>
    <row r="134" spans="1:9" ht="12.75">
      <c r="A134" s="177">
        <v>40267</v>
      </c>
      <c r="B134" s="9" t="s">
        <v>1724</v>
      </c>
      <c r="C134" s="9"/>
      <c r="D134" s="9"/>
      <c r="E134" s="9"/>
      <c r="F134" s="9"/>
      <c r="G134" s="9"/>
      <c r="H134" s="9"/>
      <c r="I134" s="9"/>
    </row>
    <row r="135" spans="1:9" ht="12.75">
      <c r="A135" s="177">
        <v>40268</v>
      </c>
      <c r="B135" s="9" t="s">
        <v>1380</v>
      </c>
      <c r="C135" s="9"/>
      <c r="D135" s="9"/>
      <c r="E135" s="9"/>
      <c r="F135" s="9"/>
      <c r="G135" s="9"/>
      <c r="H135" s="9"/>
      <c r="I135" s="9"/>
    </row>
    <row r="136" spans="1:9" ht="12.75">
      <c r="A136" s="177">
        <v>40295</v>
      </c>
      <c r="B136" s="109" t="s">
        <v>1138</v>
      </c>
      <c r="C136" s="9"/>
      <c r="D136" s="9"/>
      <c r="E136" s="9"/>
      <c r="F136" s="9"/>
      <c r="G136" s="9"/>
      <c r="H136" s="9"/>
      <c r="I136" s="9"/>
    </row>
    <row r="137" spans="1:9" ht="12.75">
      <c r="A137" s="177">
        <v>40308</v>
      </c>
      <c r="B137" s="9" t="s">
        <v>273</v>
      </c>
      <c r="C137" s="9"/>
      <c r="D137" s="9"/>
      <c r="E137" s="9"/>
      <c r="F137" s="9"/>
      <c r="G137" s="9"/>
      <c r="H137" s="9"/>
      <c r="I137" s="9"/>
    </row>
    <row r="138" spans="1:9" ht="12.75">
      <c r="A138" s="177">
        <v>40308</v>
      </c>
      <c r="B138" s="109" t="s">
        <v>657</v>
      </c>
      <c r="C138" s="9"/>
      <c r="D138" s="9"/>
      <c r="E138" s="9"/>
      <c r="F138" s="9"/>
      <c r="G138" s="9"/>
      <c r="H138" s="9"/>
      <c r="I138" s="9"/>
    </row>
    <row r="139" spans="1:9" ht="12.75">
      <c r="A139" s="177">
        <v>40310</v>
      </c>
      <c r="B139" s="9" t="s">
        <v>1717</v>
      </c>
      <c r="C139" s="9"/>
      <c r="D139" s="9"/>
      <c r="E139" s="9"/>
      <c r="F139" s="9"/>
      <c r="G139" s="9"/>
      <c r="H139" s="9"/>
      <c r="I139" s="9"/>
    </row>
    <row r="140" spans="1:9" ht="12.75">
      <c r="A140" s="177">
        <v>40319</v>
      </c>
      <c r="B140" s="9" t="s">
        <v>1757</v>
      </c>
      <c r="C140" s="9"/>
      <c r="D140" s="9"/>
      <c r="E140" s="9"/>
      <c r="F140" s="9"/>
      <c r="G140" s="9"/>
      <c r="H140" s="9"/>
      <c r="I140" s="9"/>
    </row>
    <row r="141" spans="1:9" ht="12.75">
      <c r="A141" s="177">
        <v>40352</v>
      </c>
      <c r="B141" s="9" t="s">
        <v>746</v>
      </c>
      <c r="C141" s="9"/>
      <c r="D141" s="9"/>
      <c r="E141" s="9"/>
      <c r="F141" s="9"/>
      <c r="G141" s="9"/>
      <c r="H141" s="9"/>
      <c r="I141" s="9"/>
    </row>
    <row r="142" spans="1:9" ht="12.75">
      <c r="A142" s="177">
        <v>40358</v>
      </c>
      <c r="B142" s="9" t="s">
        <v>971</v>
      </c>
      <c r="C142" s="9"/>
      <c r="D142" s="9"/>
      <c r="E142" s="9"/>
      <c r="F142" s="9"/>
      <c r="G142" s="9"/>
      <c r="H142" s="9"/>
      <c r="I142" s="9"/>
    </row>
    <row r="143" spans="1:9" ht="12.75">
      <c r="A143" s="177">
        <v>40362</v>
      </c>
      <c r="B143" s="109" t="s">
        <v>503</v>
      </c>
      <c r="C143" s="9"/>
      <c r="D143" s="9"/>
      <c r="E143" s="9"/>
      <c r="F143" s="9"/>
      <c r="G143" s="9"/>
      <c r="H143" s="9"/>
      <c r="I143" s="9"/>
    </row>
    <row r="144" spans="1:9" ht="12.75">
      <c r="A144" s="177">
        <v>40383</v>
      </c>
      <c r="B144" s="109" t="s">
        <v>713</v>
      </c>
      <c r="C144" s="9"/>
      <c r="D144" s="9"/>
      <c r="E144" s="9"/>
      <c r="F144" s="9"/>
      <c r="G144" s="9"/>
      <c r="H144" s="9"/>
      <c r="I144" s="9"/>
    </row>
    <row r="145" spans="1:9" ht="12.75">
      <c r="A145" s="177">
        <v>40383</v>
      </c>
      <c r="B145" s="109" t="s">
        <v>706</v>
      </c>
      <c r="C145" s="9"/>
      <c r="D145" s="9"/>
      <c r="E145" s="9"/>
      <c r="F145" s="9"/>
      <c r="G145" s="9"/>
      <c r="H145" s="9"/>
      <c r="I145" s="9"/>
    </row>
    <row r="146" spans="1:9" ht="12.75">
      <c r="A146" s="177">
        <v>40383</v>
      </c>
      <c r="B146" s="109" t="s">
        <v>710</v>
      </c>
      <c r="C146" s="9"/>
      <c r="D146" s="9"/>
      <c r="E146" s="9"/>
      <c r="F146" s="9"/>
      <c r="G146" s="9"/>
      <c r="H146" s="9"/>
      <c r="I146" s="9"/>
    </row>
    <row r="147" spans="1:9" ht="12.75">
      <c r="A147" s="177">
        <v>40383</v>
      </c>
      <c r="B147" s="109" t="s">
        <v>266</v>
      </c>
      <c r="C147" s="9"/>
      <c r="D147" s="9"/>
      <c r="E147" s="9"/>
      <c r="F147" s="9"/>
      <c r="G147" s="9"/>
      <c r="H147" s="9"/>
      <c r="I147" s="9"/>
    </row>
    <row r="148" spans="1:9" ht="12.75">
      <c r="A148" s="177">
        <v>40386</v>
      </c>
      <c r="B148" s="109" t="s">
        <v>488</v>
      </c>
      <c r="C148" s="9"/>
      <c r="D148" s="9"/>
      <c r="E148" s="9"/>
      <c r="F148" s="9"/>
      <c r="G148" s="9"/>
      <c r="H148" s="9"/>
      <c r="I148" s="9"/>
    </row>
    <row r="149" spans="1:9" ht="12.75">
      <c r="A149" s="177">
        <v>40387</v>
      </c>
      <c r="B149" s="109" t="s">
        <v>1373</v>
      </c>
      <c r="C149" s="9"/>
      <c r="D149" s="9"/>
      <c r="E149" s="9"/>
      <c r="F149" s="9"/>
      <c r="G149" s="9"/>
      <c r="H149" s="9"/>
      <c r="I149" s="9"/>
    </row>
    <row r="150" spans="1:9" ht="12.75">
      <c r="A150" s="177">
        <v>40393</v>
      </c>
      <c r="B150" s="109" t="s">
        <v>658</v>
      </c>
      <c r="C150" s="9"/>
      <c r="D150" s="9"/>
      <c r="E150" s="9"/>
      <c r="F150" s="9"/>
      <c r="G150" s="9"/>
      <c r="H150" s="9"/>
      <c r="I150" s="9"/>
    </row>
    <row r="151" spans="1:9" ht="12.75">
      <c r="A151" s="177">
        <v>40396</v>
      </c>
      <c r="B151" s="109" t="s">
        <v>659</v>
      </c>
      <c r="C151" s="9"/>
      <c r="D151" s="9"/>
      <c r="E151" s="9"/>
      <c r="F151" s="9"/>
      <c r="G151" s="9"/>
      <c r="H151" s="9"/>
      <c r="I151" s="9"/>
    </row>
    <row r="152" spans="1:9" ht="12.75">
      <c r="A152" s="177">
        <v>40401</v>
      </c>
      <c r="B152" s="9" t="s">
        <v>1624</v>
      </c>
      <c r="C152" s="9"/>
      <c r="D152" s="9"/>
      <c r="E152" s="9"/>
      <c r="F152" s="9"/>
      <c r="G152" s="9"/>
      <c r="H152" s="9"/>
      <c r="I152" s="9"/>
    </row>
    <row r="153" spans="1:9" ht="12.75">
      <c r="A153" s="177">
        <v>40412</v>
      </c>
      <c r="B153" s="109" t="s">
        <v>663</v>
      </c>
      <c r="C153" s="9"/>
      <c r="D153" s="9"/>
      <c r="E153" s="9"/>
      <c r="F153" s="9"/>
      <c r="G153" s="9"/>
      <c r="H153" s="9"/>
      <c r="I153" s="9"/>
    </row>
    <row r="154" spans="1:9" ht="12.75">
      <c r="A154" s="177">
        <v>40429</v>
      </c>
      <c r="B154" s="109" t="s">
        <v>780</v>
      </c>
      <c r="C154" s="9"/>
      <c r="D154" s="9"/>
      <c r="E154" s="9"/>
      <c r="F154" s="9"/>
      <c r="G154" s="9"/>
      <c r="H154" s="9"/>
      <c r="I154" s="9"/>
    </row>
    <row r="155" spans="1:9" ht="12.75">
      <c r="A155" s="177">
        <v>40430</v>
      </c>
      <c r="B155" s="9" t="s">
        <v>672</v>
      </c>
      <c r="C155" s="9"/>
      <c r="D155" s="9"/>
      <c r="E155" s="9"/>
      <c r="F155" s="9"/>
      <c r="G155" s="9"/>
      <c r="H155" s="9"/>
      <c r="I155" s="9"/>
    </row>
    <row r="156" spans="1:9" ht="12.7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2.7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2.7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2.7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2.7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2.7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2.75">
      <c r="A167" s="9"/>
      <c r="B167" s="9"/>
      <c r="C167" s="9"/>
      <c r="D167" s="9"/>
      <c r="E167" s="9"/>
      <c r="F167" s="9"/>
      <c r="G167" s="9"/>
      <c r="H167" s="9"/>
      <c r="I167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140625" defaultRowHeight="12.75"/>
  <cols>
    <col min="2" max="7" width="7.7109375" style="0" customWidth="1"/>
    <col min="9" max="14" width="7.7109375" style="0" customWidth="1"/>
    <col min="15" max="15" width="9.7109375" style="0" customWidth="1"/>
  </cols>
  <sheetData>
    <row r="1" spans="1:7" ht="12.75">
      <c r="A1" s="109"/>
      <c r="B1" s="374" t="s">
        <v>417</v>
      </c>
      <c r="C1" s="10"/>
      <c r="D1" s="82"/>
      <c r="E1" s="82"/>
      <c r="F1" s="82"/>
      <c r="G1" s="82"/>
    </row>
    <row r="2" spans="1:9" ht="12.75">
      <c r="A2" s="247" t="s">
        <v>929</v>
      </c>
      <c r="B2" s="393" t="s">
        <v>236</v>
      </c>
      <c r="C2" s="10"/>
      <c r="D2" s="82"/>
      <c r="E2" s="82"/>
      <c r="F2" s="82"/>
      <c r="G2" s="82"/>
      <c r="H2" s="247" t="s">
        <v>929</v>
      </c>
      <c r="I2" s="393" t="s">
        <v>235</v>
      </c>
    </row>
    <row r="3" spans="1:13" ht="12.75">
      <c r="A3" s="373" t="s">
        <v>930</v>
      </c>
      <c r="B3" s="258" t="s">
        <v>442</v>
      </c>
      <c r="C3" s="258" t="s">
        <v>1455</v>
      </c>
      <c r="D3" s="355" t="s">
        <v>410</v>
      </c>
      <c r="E3" s="355" t="s">
        <v>411</v>
      </c>
      <c r="F3" s="356" t="s">
        <v>928</v>
      </c>
      <c r="G3" s="354"/>
      <c r="H3" s="373" t="s">
        <v>930</v>
      </c>
      <c r="I3" s="99" t="s">
        <v>442</v>
      </c>
      <c r="J3" s="99" t="s">
        <v>1455</v>
      </c>
      <c r="K3" s="422" t="s">
        <v>410</v>
      </c>
      <c r="L3" s="422" t="s">
        <v>411</v>
      </c>
      <c r="M3" s="423" t="s">
        <v>928</v>
      </c>
    </row>
    <row r="4" spans="1:13" ht="12.75">
      <c r="A4" s="395">
        <v>139</v>
      </c>
      <c r="B4" s="386" t="s">
        <v>963</v>
      </c>
      <c r="C4" s="387">
        <v>34.5</v>
      </c>
      <c r="D4" s="391" t="s">
        <v>277</v>
      </c>
      <c r="E4" s="391" t="s">
        <v>277</v>
      </c>
      <c r="F4" s="388">
        <v>10.23</v>
      </c>
      <c r="G4" s="82"/>
      <c r="H4" s="286"/>
      <c r="I4" s="286"/>
      <c r="J4" s="286"/>
      <c r="K4" s="286"/>
      <c r="L4" s="286"/>
      <c r="M4" s="286"/>
    </row>
    <row r="5" spans="1:13" ht="12.75">
      <c r="A5" s="396">
        <v>136</v>
      </c>
      <c r="B5" s="381" t="s">
        <v>962</v>
      </c>
      <c r="C5" s="113">
        <v>34.9</v>
      </c>
      <c r="D5" s="114">
        <v>44.54</v>
      </c>
      <c r="E5" s="114">
        <v>2.97</v>
      </c>
      <c r="F5" s="114">
        <v>10.21</v>
      </c>
      <c r="G5" s="82"/>
      <c r="H5" s="286"/>
      <c r="I5" s="286"/>
      <c r="J5" s="286"/>
      <c r="K5" s="286"/>
      <c r="L5" s="286"/>
      <c r="M5" s="286"/>
    </row>
    <row r="6" spans="1:13" ht="12.75">
      <c r="A6" s="396">
        <v>136</v>
      </c>
      <c r="B6" s="382" t="s">
        <v>961</v>
      </c>
      <c r="C6" s="245">
        <v>35.2</v>
      </c>
      <c r="D6" s="35">
        <v>43.72</v>
      </c>
      <c r="E6" s="35">
        <v>3.13</v>
      </c>
      <c r="F6" s="161">
        <v>10.15</v>
      </c>
      <c r="G6" s="82"/>
      <c r="H6" s="398"/>
      <c r="I6" s="399"/>
      <c r="J6" s="286"/>
      <c r="K6" s="286"/>
      <c r="L6" s="286"/>
      <c r="M6" s="286"/>
    </row>
    <row r="7" spans="1:13" ht="12.75">
      <c r="A7" s="331">
        <v>135</v>
      </c>
      <c r="B7" s="381" t="s">
        <v>960</v>
      </c>
      <c r="C7" s="113">
        <v>35.2</v>
      </c>
      <c r="D7" s="114">
        <v>44.41</v>
      </c>
      <c r="E7" s="114">
        <v>3.09</v>
      </c>
      <c r="F7" s="114">
        <v>10.06</v>
      </c>
      <c r="G7" s="82"/>
      <c r="H7" s="286"/>
      <c r="I7" s="286"/>
      <c r="J7" s="286"/>
      <c r="K7" s="286"/>
      <c r="L7" s="286"/>
      <c r="M7" s="286"/>
    </row>
    <row r="8" spans="1:13" ht="12.75">
      <c r="A8" s="331">
        <v>135</v>
      </c>
      <c r="B8" s="381" t="s">
        <v>959</v>
      </c>
      <c r="C8" s="113">
        <v>35.3</v>
      </c>
      <c r="D8" s="114">
        <v>45.89</v>
      </c>
      <c r="E8" s="114">
        <v>3.02</v>
      </c>
      <c r="F8" s="114">
        <v>9.92</v>
      </c>
      <c r="G8" s="82"/>
      <c r="H8" s="286"/>
      <c r="I8" s="286"/>
      <c r="J8" s="286"/>
      <c r="K8" s="286"/>
      <c r="L8" s="286"/>
      <c r="M8" s="286"/>
    </row>
    <row r="9" spans="1:13" ht="12.75">
      <c r="A9" s="331">
        <v>135</v>
      </c>
      <c r="B9" s="381" t="s">
        <v>958</v>
      </c>
      <c r="C9" s="113">
        <v>35.4</v>
      </c>
      <c r="D9" s="114">
        <v>46.49</v>
      </c>
      <c r="E9" s="114">
        <v>3.06</v>
      </c>
      <c r="F9" s="114">
        <v>9.18</v>
      </c>
      <c r="G9" s="82"/>
      <c r="H9" s="286"/>
      <c r="I9" s="286"/>
      <c r="J9" s="286"/>
      <c r="K9" s="286"/>
      <c r="L9" s="286"/>
      <c r="M9" s="286"/>
    </row>
    <row r="10" spans="1:13" ht="12.75">
      <c r="A10" s="331">
        <v>133</v>
      </c>
      <c r="B10" s="381" t="s">
        <v>957</v>
      </c>
      <c r="C10" s="113">
        <v>35.4</v>
      </c>
      <c r="D10" s="114">
        <v>42.8</v>
      </c>
      <c r="E10" s="114">
        <v>3.53</v>
      </c>
      <c r="F10" s="114">
        <v>10.52</v>
      </c>
      <c r="G10" s="82"/>
      <c r="H10" s="286"/>
      <c r="I10" s="286"/>
      <c r="J10" s="286"/>
      <c r="K10" s="286"/>
      <c r="L10" s="286"/>
      <c r="M10" s="286"/>
    </row>
    <row r="11" spans="1:13" ht="12.75">
      <c r="A11" s="331">
        <v>132</v>
      </c>
      <c r="B11" s="381" t="s">
        <v>956</v>
      </c>
      <c r="C11" s="113">
        <v>35.5</v>
      </c>
      <c r="D11" s="114">
        <v>43.96</v>
      </c>
      <c r="E11" s="114">
        <v>3.32</v>
      </c>
      <c r="F11" s="114">
        <v>10.67</v>
      </c>
      <c r="G11" s="82"/>
      <c r="H11" s="286"/>
      <c r="I11" s="286"/>
      <c r="J11" s="286"/>
      <c r="K11" s="286"/>
      <c r="L11" s="286"/>
      <c r="M11" s="286"/>
    </row>
    <row r="12" spans="1:13" ht="12.75">
      <c r="A12" s="331">
        <v>132</v>
      </c>
      <c r="B12" s="381" t="s">
        <v>955</v>
      </c>
      <c r="C12" s="113">
        <v>35.6</v>
      </c>
      <c r="D12" s="114">
        <v>44.88</v>
      </c>
      <c r="E12" s="114">
        <v>3.23</v>
      </c>
      <c r="F12" s="114">
        <v>10.85</v>
      </c>
      <c r="G12" s="82"/>
      <c r="H12" s="286"/>
      <c r="I12" s="286"/>
      <c r="J12" s="286"/>
      <c r="K12" s="286"/>
      <c r="L12" s="286"/>
      <c r="M12" s="286"/>
    </row>
    <row r="13" spans="1:13" ht="12.75">
      <c r="A13" s="331">
        <v>131</v>
      </c>
      <c r="B13" s="381" t="s">
        <v>954</v>
      </c>
      <c r="C13" s="113">
        <v>35.6</v>
      </c>
      <c r="D13" s="114">
        <v>43.72</v>
      </c>
      <c r="E13" s="114">
        <v>3.17</v>
      </c>
      <c r="F13" s="114">
        <v>10.5</v>
      </c>
      <c r="G13" s="82"/>
      <c r="H13" s="286"/>
      <c r="I13" s="286"/>
      <c r="J13" s="286"/>
      <c r="K13" s="286"/>
      <c r="L13" s="286"/>
      <c r="M13" s="286"/>
    </row>
    <row r="14" spans="1:13" ht="12.75">
      <c r="A14" s="331">
        <v>126</v>
      </c>
      <c r="B14" s="381" t="s">
        <v>953</v>
      </c>
      <c r="C14" s="113">
        <v>35.8</v>
      </c>
      <c r="D14" s="114">
        <v>37.58</v>
      </c>
      <c r="E14" s="114">
        <v>3.68</v>
      </c>
      <c r="F14" s="114">
        <v>10.36</v>
      </c>
      <c r="G14" s="82"/>
      <c r="H14" s="286"/>
      <c r="I14" s="425" t="s">
        <v>230</v>
      </c>
      <c r="J14" s="286"/>
      <c r="K14" s="286"/>
      <c r="L14" s="286"/>
      <c r="M14" s="286"/>
    </row>
    <row r="15" spans="1:13" ht="12.75">
      <c r="A15" s="331">
        <v>128</v>
      </c>
      <c r="B15" s="381" t="s">
        <v>952</v>
      </c>
      <c r="C15" s="113">
        <v>35.9</v>
      </c>
      <c r="D15" s="114">
        <v>35.58</v>
      </c>
      <c r="E15" s="114">
        <v>3.94</v>
      </c>
      <c r="F15" s="114">
        <v>9.91</v>
      </c>
      <c r="G15" s="82"/>
      <c r="H15" s="421"/>
      <c r="I15" s="10" t="s">
        <v>232</v>
      </c>
      <c r="J15" s="286"/>
      <c r="K15" s="286"/>
      <c r="L15" s="286"/>
      <c r="M15" s="286"/>
    </row>
    <row r="16" spans="1:13" ht="12.75">
      <c r="A16" s="331">
        <v>128</v>
      </c>
      <c r="B16" s="381" t="s">
        <v>951</v>
      </c>
      <c r="C16" s="113">
        <v>35.9</v>
      </c>
      <c r="D16" s="114">
        <v>35.71</v>
      </c>
      <c r="E16" s="114">
        <v>3.92</v>
      </c>
      <c r="F16" s="114">
        <v>9.59</v>
      </c>
      <c r="G16" s="82"/>
      <c r="H16" s="377"/>
      <c r="I16" s="380" t="s">
        <v>233</v>
      </c>
      <c r="J16" s="379"/>
      <c r="K16" s="82"/>
      <c r="L16" s="82"/>
      <c r="M16" s="82"/>
    </row>
    <row r="17" spans="1:13" ht="12.75">
      <c r="A17" s="385">
        <v>125</v>
      </c>
      <c r="B17" s="386" t="s">
        <v>950</v>
      </c>
      <c r="C17" s="387">
        <v>36.1</v>
      </c>
      <c r="D17" s="388">
        <v>32.75</v>
      </c>
      <c r="E17" s="388">
        <v>4.57</v>
      </c>
      <c r="F17" s="388">
        <v>9.3</v>
      </c>
      <c r="G17" s="82"/>
      <c r="H17" s="10"/>
      <c r="I17" s="237" t="s">
        <v>234</v>
      </c>
      <c r="J17" s="379"/>
      <c r="K17" s="82"/>
      <c r="L17" s="82"/>
      <c r="M17" s="82"/>
    </row>
    <row r="18" spans="1:13" ht="12.75">
      <c r="A18" s="385">
        <v>120</v>
      </c>
      <c r="B18" s="386" t="s">
        <v>949</v>
      </c>
      <c r="C18" s="387">
        <v>36.4</v>
      </c>
      <c r="D18" s="388">
        <v>29.8</v>
      </c>
      <c r="E18" s="388">
        <v>4.93</v>
      </c>
      <c r="F18" s="388">
        <v>8.77</v>
      </c>
      <c r="G18" s="82"/>
      <c r="H18" s="421"/>
      <c r="I18" s="237" t="s">
        <v>231</v>
      </c>
      <c r="J18" s="379"/>
      <c r="K18" s="82"/>
      <c r="L18" s="82"/>
      <c r="M18" s="82"/>
    </row>
    <row r="19" spans="1:13" ht="12.75">
      <c r="A19" s="385">
        <v>116</v>
      </c>
      <c r="B19" s="386" t="s">
        <v>948</v>
      </c>
      <c r="C19" s="387">
        <v>36.4</v>
      </c>
      <c r="D19" s="388">
        <v>32.3</v>
      </c>
      <c r="E19" s="388">
        <v>4.36</v>
      </c>
      <c r="F19" s="388">
        <v>8.74</v>
      </c>
      <c r="G19" s="82"/>
      <c r="H19" s="377"/>
      <c r="I19" s="378"/>
      <c r="J19" s="379"/>
      <c r="K19" s="82"/>
      <c r="L19" s="82"/>
      <c r="M19" s="82"/>
    </row>
    <row r="20" spans="1:13" ht="12.75">
      <c r="A20" s="385">
        <v>112</v>
      </c>
      <c r="B20" s="386" t="s">
        <v>947</v>
      </c>
      <c r="C20" s="387">
        <v>36.7</v>
      </c>
      <c r="D20" s="388">
        <v>35.82</v>
      </c>
      <c r="E20" s="388">
        <v>3.79</v>
      </c>
      <c r="F20" s="388">
        <v>8.63</v>
      </c>
      <c r="G20" s="82"/>
      <c r="H20" s="377"/>
      <c r="I20" s="378"/>
      <c r="J20" s="379"/>
      <c r="K20" s="82"/>
      <c r="L20" s="82"/>
      <c r="M20" s="82"/>
    </row>
    <row r="21" spans="1:13" ht="12.75">
      <c r="A21" s="385">
        <v>109</v>
      </c>
      <c r="B21" s="386" t="s">
        <v>946</v>
      </c>
      <c r="C21" s="387">
        <v>36.8</v>
      </c>
      <c r="D21" s="388">
        <v>36.52</v>
      </c>
      <c r="E21" s="388">
        <v>3.66</v>
      </c>
      <c r="F21" s="388">
        <v>8.68</v>
      </c>
      <c r="G21" s="82"/>
      <c r="H21" s="400">
        <v>70</v>
      </c>
      <c r="I21" s="415" t="s">
        <v>946</v>
      </c>
      <c r="J21" s="401">
        <v>17.9</v>
      </c>
      <c r="K21" s="392"/>
      <c r="L21" s="392"/>
      <c r="M21" s="392"/>
    </row>
    <row r="22" spans="1:13" ht="12.75">
      <c r="A22" s="385">
        <v>109</v>
      </c>
      <c r="B22" s="386" t="s">
        <v>945</v>
      </c>
      <c r="C22" s="387">
        <v>36.9</v>
      </c>
      <c r="D22" s="388">
        <v>36.8</v>
      </c>
      <c r="E22" s="388">
        <v>3.64</v>
      </c>
      <c r="F22" s="388">
        <v>8.35</v>
      </c>
      <c r="G22" s="82"/>
      <c r="H22" s="400">
        <v>69</v>
      </c>
      <c r="I22" s="415" t="s">
        <v>945</v>
      </c>
      <c r="J22" s="401">
        <v>18</v>
      </c>
      <c r="K22" s="408">
        <v>31.68</v>
      </c>
      <c r="L22" s="419">
        <v>3.8</v>
      </c>
      <c r="M22" s="392"/>
    </row>
    <row r="23" spans="1:13" ht="12.75">
      <c r="A23" s="385">
        <v>109</v>
      </c>
      <c r="B23" s="386" t="s">
        <v>944</v>
      </c>
      <c r="C23" s="387">
        <v>36.9</v>
      </c>
      <c r="D23" s="388">
        <v>39.5</v>
      </c>
      <c r="E23" s="388">
        <v>3.39</v>
      </c>
      <c r="F23" s="388">
        <v>8.37</v>
      </c>
      <c r="G23" s="82"/>
      <c r="H23" s="410">
        <v>70</v>
      </c>
      <c r="I23" s="389" t="s">
        <v>944</v>
      </c>
      <c r="J23" s="390">
        <v>18</v>
      </c>
      <c r="K23" s="411">
        <v>33.76</v>
      </c>
      <c r="L23" s="388">
        <v>3.5</v>
      </c>
      <c r="M23" s="392"/>
    </row>
    <row r="24" spans="1:13" ht="12.75">
      <c r="A24" s="385">
        <v>107</v>
      </c>
      <c r="B24" s="386" t="s">
        <v>943</v>
      </c>
      <c r="C24" s="387">
        <v>37</v>
      </c>
      <c r="D24" s="388">
        <v>40.63</v>
      </c>
      <c r="E24" s="388">
        <v>3.3</v>
      </c>
      <c r="F24" s="388">
        <v>7.79</v>
      </c>
      <c r="G24" s="82"/>
      <c r="H24" s="402">
        <v>70</v>
      </c>
      <c r="I24" s="416" t="s">
        <v>943</v>
      </c>
      <c r="J24" s="403">
        <v>18.1</v>
      </c>
      <c r="K24" s="397">
        <v>34.49</v>
      </c>
      <c r="L24" s="420">
        <v>3.45</v>
      </c>
      <c r="M24" s="392"/>
    </row>
    <row r="25" spans="1:13" ht="12.75">
      <c r="A25" s="385">
        <v>104</v>
      </c>
      <c r="B25" s="386" t="s">
        <v>942</v>
      </c>
      <c r="C25" s="387">
        <v>37.1</v>
      </c>
      <c r="D25" s="388">
        <v>42.64</v>
      </c>
      <c r="E25" s="388">
        <v>3.22</v>
      </c>
      <c r="F25" s="388">
        <v>7.49</v>
      </c>
      <c r="G25" s="82"/>
      <c r="H25" s="410">
        <v>67</v>
      </c>
      <c r="I25" s="389" t="s">
        <v>942</v>
      </c>
      <c r="J25" s="390">
        <v>18.3</v>
      </c>
      <c r="K25" s="411">
        <v>35.51</v>
      </c>
      <c r="L25" s="388">
        <v>3.44</v>
      </c>
      <c r="M25" s="392"/>
    </row>
    <row r="26" spans="1:13" ht="12.75">
      <c r="A26" s="385">
        <v>98</v>
      </c>
      <c r="B26" s="386" t="s">
        <v>941</v>
      </c>
      <c r="C26" s="387">
        <v>37.4</v>
      </c>
      <c r="D26" s="388">
        <v>43.46</v>
      </c>
      <c r="E26" s="388">
        <v>3.21</v>
      </c>
      <c r="F26" s="388">
        <v>7.6</v>
      </c>
      <c r="G26" s="82"/>
      <c r="H26" s="402">
        <v>65</v>
      </c>
      <c r="I26" s="416" t="s">
        <v>941</v>
      </c>
      <c r="J26" s="403">
        <v>18.4</v>
      </c>
      <c r="K26" s="397">
        <v>34.8</v>
      </c>
      <c r="L26" s="420">
        <v>3.5</v>
      </c>
      <c r="M26" s="392"/>
    </row>
    <row r="27" spans="1:13" ht="12.75">
      <c r="A27" s="385">
        <v>97</v>
      </c>
      <c r="B27" s="386" t="s">
        <v>940</v>
      </c>
      <c r="C27" s="387">
        <v>37.6</v>
      </c>
      <c r="D27" s="388">
        <v>45.14</v>
      </c>
      <c r="E27" s="388">
        <v>3.11</v>
      </c>
      <c r="F27" s="388">
        <v>7.18</v>
      </c>
      <c r="G27" s="82"/>
      <c r="H27" s="410">
        <v>61</v>
      </c>
      <c r="I27" s="389" t="s">
        <v>940</v>
      </c>
      <c r="J27" s="390">
        <v>18.4</v>
      </c>
      <c r="K27" s="411">
        <v>36.44</v>
      </c>
      <c r="L27" s="388">
        <v>3.43</v>
      </c>
      <c r="M27" s="392"/>
    </row>
    <row r="28" spans="1:13" ht="12.75">
      <c r="A28" s="385">
        <v>98</v>
      </c>
      <c r="B28" s="386" t="s">
        <v>939</v>
      </c>
      <c r="C28" s="387">
        <v>37.7</v>
      </c>
      <c r="D28" s="388">
        <v>45.79</v>
      </c>
      <c r="E28" s="388">
        <v>3.05</v>
      </c>
      <c r="F28" s="388">
        <v>7.05</v>
      </c>
      <c r="G28" s="82"/>
      <c r="H28" s="402">
        <v>62</v>
      </c>
      <c r="I28" s="416" t="s">
        <v>939</v>
      </c>
      <c r="J28" s="403">
        <v>18.4</v>
      </c>
      <c r="K28" s="397">
        <v>37.24</v>
      </c>
      <c r="L28" s="420">
        <v>3.33</v>
      </c>
      <c r="M28" s="392"/>
    </row>
    <row r="29" spans="1:13" ht="12.75">
      <c r="A29" s="331">
        <v>98</v>
      </c>
      <c r="B29" s="381" t="s">
        <v>938</v>
      </c>
      <c r="C29" s="113">
        <v>37.8</v>
      </c>
      <c r="D29" s="114">
        <v>44.87</v>
      </c>
      <c r="E29" s="114">
        <v>3.14</v>
      </c>
      <c r="F29" s="114">
        <v>7.11</v>
      </c>
      <c r="G29" s="82"/>
      <c r="H29" s="412">
        <v>65</v>
      </c>
      <c r="I29" s="383" t="s">
        <v>938</v>
      </c>
      <c r="J29" s="376">
        <v>18.4</v>
      </c>
      <c r="K29" s="115">
        <v>36.52</v>
      </c>
      <c r="L29" s="114">
        <v>3.39</v>
      </c>
      <c r="M29" s="68"/>
    </row>
    <row r="30" spans="1:13" ht="12.75">
      <c r="A30" s="331">
        <v>98</v>
      </c>
      <c r="B30" s="381" t="s">
        <v>937</v>
      </c>
      <c r="C30" s="113">
        <v>38</v>
      </c>
      <c r="D30" s="114">
        <v>46.06</v>
      </c>
      <c r="E30" s="114">
        <v>3.1</v>
      </c>
      <c r="F30" s="114">
        <v>5.1</v>
      </c>
      <c r="G30" s="82"/>
      <c r="H30" s="404">
        <v>65</v>
      </c>
      <c r="I30" s="417" t="s">
        <v>937</v>
      </c>
      <c r="J30" s="405">
        <v>18.6</v>
      </c>
      <c r="K30" s="82">
        <v>37.24</v>
      </c>
      <c r="L30" s="44">
        <v>3.35</v>
      </c>
      <c r="M30" s="68"/>
    </row>
    <row r="31" spans="1:13" ht="12.75">
      <c r="A31" s="331">
        <v>99</v>
      </c>
      <c r="B31" s="381" t="s">
        <v>936</v>
      </c>
      <c r="C31" s="113">
        <v>38.1</v>
      </c>
      <c r="D31" s="114">
        <v>48.1</v>
      </c>
      <c r="E31" s="114">
        <v>2.98</v>
      </c>
      <c r="F31" s="114">
        <v>5.15</v>
      </c>
      <c r="G31" s="82"/>
      <c r="H31" s="412">
        <v>81</v>
      </c>
      <c r="I31" s="383" t="s">
        <v>936</v>
      </c>
      <c r="J31" s="376">
        <v>18.3</v>
      </c>
      <c r="K31" s="115">
        <v>40.34</v>
      </c>
      <c r="L31" s="114">
        <v>3.06</v>
      </c>
      <c r="M31" s="68"/>
    </row>
    <row r="32" spans="1:13" ht="12.75">
      <c r="A32" s="331">
        <v>99</v>
      </c>
      <c r="B32" s="381" t="s">
        <v>935</v>
      </c>
      <c r="C32" s="113">
        <v>38.2</v>
      </c>
      <c r="D32" s="114">
        <v>49.53</v>
      </c>
      <c r="E32" s="114">
        <v>2.9</v>
      </c>
      <c r="F32" s="114">
        <v>5.19</v>
      </c>
      <c r="G32" s="82"/>
      <c r="H32" s="404">
        <v>82</v>
      </c>
      <c r="I32" s="417" t="s">
        <v>935</v>
      </c>
      <c r="J32" s="405">
        <v>18.4</v>
      </c>
      <c r="K32" s="82">
        <v>43.21</v>
      </c>
      <c r="L32" s="44">
        <v>2.95</v>
      </c>
      <c r="M32" s="68"/>
    </row>
    <row r="33" spans="1:13" ht="12.75">
      <c r="A33" s="331">
        <v>100</v>
      </c>
      <c r="B33" s="381" t="s">
        <v>934</v>
      </c>
      <c r="C33" s="113">
        <v>38.3</v>
      </c>
      <c r="D33" s="114">
        <v>46.36</v>
      </c>
      <c r="E33" s="114">
        <v>3.13</v>
      </c>
      <c r="F33" s="114">
        <v>5.16</v>
      </c>
      <c r="G33" s="82"/>
      <c r="H33" s="412">
        <v>82</v>
      </c>
      <c r="I33" s="383" t="s">
        <v>934</v>
      </c>
      <c r="J33" s="376">
        <v>18.4</v>
      </c>
      <c r="K33" s="115">
        <v>40.28</v>
      </c>
      <c r="L33" s="114">
        <v>3.14</v>
      </c>
      <c r="M33" s="68"/>
    </row>
    <row r="34" spans="1:13" ht="12.75">
      <c r="A34" s="331">
        <v>100</v>
      </c>
      <c r="B34" s="381" t="s">
        <v>933</v>
      </c>
      <c r="C34" s="113">
        <v>38.4</v>
      </c>
      <c r="D34" s="114">
        <v>44.27</v>
      </c>
      <c r="E34" s="114">
        <v>3.26</v>
      </c>
      <c r="F34" s="114">
        <v>5.37</v>
      </c>
      <c r="G34" s="82"/>
      <c r="H34" s="404">
        <v>82</v>
      </c>
      <c r="I34" s="417" t="s">
        <v>933</v>
      </c>
      <c r="J34" s="405">
        <v>18.4</v>
      </c>
      <c r="K34" s="82">
        <v>38.62</v>
      </c>
      <c r="L34" s="44">
        <v>3.28</v>
      </c>
      <c r="M34" s="68"/>
    </row>
    <row r="35" spans="1:13" ht="12.75">
      <c r="A35" s="394">
        <v>100</v>
      </c>
      <c r="B35" s="381" t="s">
        <v>932</v>
      </c>
      <c r="C35" s="113">
        <v>38.4</v>
      </c>
      <c r="D35" s="114">
        <v>46.83209999999998</v>
      </c>
      <c r="E35" s="114">
        <v>3.075317850054865</v>
      </c>
      <c r="F35" s="114">
        <v>5.3890542709912115</v>
      </c>
      <c r="G35" s="82"/>
      <c r="H35" s="30">
        <v>85</v>
      </c>
      <c r="I35" s="384" t="s">
        <v>932</v>
      </c>
      <c r="J35" s="375">
        <v>18.3</v>
      </c>
      <c r="K35" s="85">
        <v>41.67</v>
      </c>
      <c r="L35" s="35">
        <v>2.98</v>
      </c>
      <c r="M35" s="409">
        <v>6.71</v>
      </c>
    </row>
    <row r="36" spans="1:13" ht="12.75">
      <c r="A36" s="394">
        <v>101</v>
      </c>
      <c r="B36" s="381" t="s">
        <v>931</v>
      </c>
      <c r="C36" s="113">
        <v>38.524752475247524</v>
      </c>
      <c r="D36" s="114">
        <v>44.630099009901</v>
      </c>
      <c r="E36" s="114">
        <v>3.3277287568410165</v>
      </c>
      <c r="F36" s="114">
        <v>5.419417837208096</v>
      </c>
      <c r="G36" s="82"/>
      <c r="H36" s="413">
        <v>139</v>
      </c>
      <c r="I36" s="383" t="s">
        <v>931</v>
      </c>
      <c r="J36" s="414">
        <v>15.8</v>
      </c>
      <c r="K36" s="143">
        <v>38.12</v>
      </c>
      <c r="L36" s="165">
        <v>3.37</v>
      </c>
      <c r="M36" s="146">
        <v>6.36</v>
      </c>
    </row>
    <row r="37" spans="1:13" ht="12.75">
      <c r="A37" s="394">
        <v>101</v>
      </c>
      <c r="B37" s="381" t="s">
        <v>441</v>
      </c>
      <c r="C37" s="113">
        <v>38.54455445544554</v>
      </c>
      <c r="D37" s="114">
        <v>48.0671287128713</v>
      </c>
      <c r="E37" s="114">
        <v>3.055991406802248</v>
      </c>
      <c r="F37" s="114">
        <v>5.43175323222207</v>
      </c>
      <c r="G37" s="82"/>
      <c r="H37" s="406">
        <v>132</v>
      </c>
      <c r="I37" s="418" t="s">
        <v>441</v>
      </c>
      <c r="J37" s="407">
        <v>15.636363636363637</v>
      </c>
      <c r="K37" s="443">
        <v>41.63954545454547</v>
      </c>
      <c r="L37" s="444">
        <v>3.195790994980655</v>
      </c>
      <c r="M37" s="445">
        <v>6.655239105045774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xSplit="1" ySplit="1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1" sqref="B51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spans="1:2" ht="12.75">
      <c r="A1" s="24"/>
      <c r="B1" s="131" t="s">
        <v>655</v>
      </c>
    </row>
    <row r="2" spans="2:3" ht="12.75">
      <c r="B2" s="20">
        <v>39447</v>
      </c>
      <c r="C2" t="s">
        <v>412</v>
      </c>
    </row>
    <row r="3" spans="2:3" ht="12.75">
      <c r="B3" s="20">
        <v>39447</v>
      </c>
      <c r="C3" t="s">
        <v>413</v>
      </c>
    </row>
    <row r="4" spans="2:3" ht="12.75">
      <c r="B4" s="20">
        <v>39449</v>
      </c>
      <c r="C4" t="s">
        <v>414</v>
      </c>
    </row>
    <row r="5" spans="2:3" ht="12.75">
      <c r="B5" s="20">
        <v>39449</v>
      </c>
      <c r="C5" t="s">
        <v>486</v>
      </c>
    </row>
    <row r="6" spans="2:3" ht="12.75">
      <c r="B6" s="20">
        <v>39451</v>
      </c>
      <c r="C6" s="24" t="s">
        <v>671</v>
      </c>
    </row>
    <row r="7" spans="2:3" ht="12.75">
      <c r="B7" s="20">
        <v>39452</v>
      </c>
      <c r="C7" t="s">
        <v>490</v>
      </c>
    </row>
    <row r="8" spans="2:3" ht="12.75">
      <c r="B8" s="20">
        <v>39461</v>
      </c>
      <c r="C8" t="s">
        <v>491</v>
      </c>
    </row>
    <row r="9" spans="2:3" ht="12.75">
      <c r="B9" s="20">
        <v>39491</v>
      </c>
      <c r="C9" s="24" t="s">
        <v>612</v>
      </c>
    </row>
    <row r="10" spans="2:3" ht="12.75">
      <c r="B10" s="20">
        <v>39491</v>
      </c>
      <c r="C10" t="s">
        <v>495</v>
      </c>
    </row>
    <row r="11" spans="2:3" ht="12.75">
      <c r="B11" s="20">
        <v>39504</v>
      </c>
      <c r="C11" t="s">
        <v>618</v>
      </c>
    </row>
    <row r="12" spans="2:3" ht="12.75">
      <c r="B12" s="20">
        <v>39506</v>
      </c>
      <c r="C12" t="s">
        <v>620</v>
      </c>
    </row>
    <row r="13" spans="2:3" ht="12.75">
      <c r="B13" s="20">
        <v>39527</v>
      </c>
      <c r="C13" s="24" t="s">
        <v>622</v>
      </c>
    </row>
    <row r="14" spans="2:3" ht="12.75">
      <c r="B14" s="96">
        <v>39721</v>
      </c>
      <c r="C14" s="97" t="s">
        <v>684</v>
      </c>
    </row>
    <row r="15" spans="2:3" ht="12.75">
      <c r="B15" s="96">
        <v>39722</v>
      </c>
      <c r="C15" s="98" t="s">
        <v>687</v>
      </c>
    </row>
    <row r="16" spans="2:3" ht="12.75">
      <c r="B16" s="96">
        <v>39753</v>
      </c>
      <c r="C16" s="97" t="s">
        <v>968</v>
      </c>
    </row>
    <row r="17" spans="2:3" ht="12.75">
      <c r="B17" s="96">
        <v>39771</v>
      </c>
      <c r="C17" s="97" t="s">
        <v>1107</v>
      </c>
    </row>
    <row r="18" spans="2:3" ht="12.75">
      <c r="B18" s="20">
        <v>39785</v>
      </c>
      <c r="C18" t="s">
        <v>220</v>
      </c>
    </row>
    <row r="19" spans="2:3" ht="12.75">
      <c r="B19" s="20">
        <v>39843</v>
      </c>
      <c r="C19" t="s">
        <v>1500</v>
      </c>
    </row>
    <row r="20" spans="2:3" ht="12.75">
      <c r="B20" s="20">
        <v>39859</v>
      </c>
      <c r="C20" s="24" t="s">
        <v>727</v>
      </c>
    </row>
    <row r="21" spans="2:3" ht="12.75">
      <c r="B21" s="20">
        <v>39962</v>
      </c>
      <c r="C21" t="s">
        <v>1700</v>
      </c>
    </row>
    <row r="22" spans="2:3" ht="12.75">
      <c r="B22" s="20">
        <v>39988</v>
      </c>
      <c r="C22" t="s">
        <v>755</v>
      </c>
    </row>
    <row r="23" spans="2:3" ht="12.75">
      <c r="B23" s="20">
        <v>40303</v>
      </c>
      <c r="C23" s="24" t="s">
        <v>898</v>
      </c>
    </row>
    <row r="24" spans="2:3" ht="12.75">
      <c r="B24" s="20">
        <v>40319</v>
      </c>
      <c r="C24" t="s">
        <v>749</v>
      </c>
    </row>
    <row r="25" spans="2:3" ht="12.75">
      <c r="B25" s="20">
        <v>40325</v>
      </c>
      <c r="C25" t="s">
        <v>429</v>
      </c>
    </row>
    <row r="26" spans="2:3" ht="12.75">
      <c r="B26" s="20">
        <v>40357</v>
      </c>
      <c r="C26" s="149" t="s">
        <v>1141</v>
      </c>
    </row>
    <row r="27" spans="2:3" ht="12.75">
      <c r="B27" s="20">
        <v>40357</v>
      </c>
      <c r="C27" s="24" t="s">
        <v>1732</v>
      </c>
    </row>
    <row r="28" spans="2:3" ht="12.75">
      <c r="B28" s="20">
        <v>40365</v>
      </c>
      <c r="C28" t="s">
        <v>1493</v>
      </c>
    </row>
    <row r="29" spans="2:3" ht="12.75">
      <c r="B29" s="20">
        <v>40365</v>
      </c>
      <c r="C29" t="s">
        <v>1494</v>
      </c>
    </row>
    <row r="30" spans="2:3" ht="12.75">
      <c r="B30" s="20">
        <v>40371</v>
      </c>
      <c r="C30" s="24" t="s">
        <v>753</v>
      </c>
    </row>
    <row r="31" spans="2:3" ht="12.75">
      <c r="B31" s="20">
        <v>40371</v>
      </c>
      <c r="C31" t="s">
        <v>754</v>
      </c>
    </row>
    <row r="32" spans="2:3" ht="12.75">
      <c r="B32" s="20">
        <v>40372</v>
      </c>
      <c r="C32" s="24" t="s">
        <v>278</v>
      </c>
    </row>
    <row r="33" spans="2:3" ht="12.75">
      <c r="B33" s="20">
        <v>40378</v>
      </c>
      <c r="C33" t="s">
        <v>497</v>
      </c>
    </row>
    <row r="34" spans="2:3" ht="12.75">
      <c r="B34" s="20">
        <v>40382</v>
      </c>
      <c r="C34" t="s">
        <v>1376</v>
      </c>
    </row>
    <row r="35" spans="2:3" ht="12.75">
      <c r="B35" s="20">
        <v>40382</v>
      </c>
      <c r="C35" s="24" t="s">
        <v>224</v>
      </c>
    </row>
    <row r="36" spans="2:3" ht="12.75">
      <c r="B36" s="20">
        <v>40386</v>
      </c>
      <c r="C36" s="24" t="s">
        <v>1175</v>
      </c>
    </row>
    <row r="37" spans="2:3" ht="12.75">
      <c r="B37" s="20">
        <v>40391</v>
      </c>
      <c r="C37" t="s">
        <v>904</v>
      </c>
    </row>
    <row r="38" spans="2:3" ht="12.75">
      <c r="B38" s="20">
        <v>40393</v>
      </c>
      <c r="C38" s="24" t="s">
        <v>903</v>
      </c>
    </row>
    <row r="39" spans="2:3" ht="12.75">
      <c r="B39" s="20">
        <v>40396</v>
      </c>
      <c r="C39" t="s">
        <v>455</v>
      </c>
    </row>
    <row r="40" spans="2:3" ht="12.75">
      <c r="B40" s="20">
        <v>40401</v>
      </c>
      <c r="C40" s="24" t="s">
        <v>282</v>
      </c>
    </row>
    <row r="41" spans="2:3" ht="12.75">
      <c r="B41" s="20">
        <v>40403</v>
      </c>
      <c r="C41" s="24" t="s">
        <v>461</v>
      </c>
    </row>
    <row r="42" spans="2:3" ht="12.75">
      <c r="B42" s="20">
        <v>40413</v>
      </c>
      <c r="C42" t="s">
        <v>313</v>
      </c>
    </row>
    <row r="43" spans="2:3" ht="12.75">
      <c r="B43" s="20">
        <v>40417</v>
      </c>
      <c r="C43" t="s">
        <v>757</v>
      </c>
    </row>
    <row r="44" spans="2:3" ht="12.75">
      <c r="B44" s="20">
        <v>40420</v>
      </c>
      <c r="C44" s="24" t="s">
        <v>758</v>
      </c>
    </row>
    <row r="45" spans="2:3" ht="12.75">
      <c r="B45" s="20">
        <v>40420</v>
      </c>
      <c r="C45" s="24" t="s">
        <v>759</v>
      </c>
    </row>
    <row r="46" spans="2:3" ht="12.75">
      <c r="B46" s="20">
        <v>40420</v>
      </c>
      <c r="C46" s="24" t="s">
        <v>654</v>
      </c>
    </row>
    <row r="47" spans="2:3" ht="12.75">
      <c r="B47" s="20">
        <v>40431</v>
      </c>
      <c r="C47" t="s">
        <v>1364</v>
      </c>
    </row>
    <row r="48" spans="2:3" ht="12.75">
      <c r="B48" s="20">
        <v>40436</v>
      </c>
      <c r="C48" s="24" t="s">
        <v>964</v>
      </c>
    </row>
    <row r="49" spans="2:3" ht="12.75">
      <c r="B49" s="20">
        <v>40439</v>
      </c>
      <c r="C49" s="24" t="s">
        <v>487</v>
      </c>
    </row>
    <row r="50" spans="2:3" ht="12.75">
      <c r="B50" s="20">
        <v>40441</v>
      </c>
      <c r="C50" s="24" t="s">
        <v>1317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353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1134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109" t="s">
        <v>760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109" t="s">
        <v>761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118" t="s">
        <v>1135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237" t="s">
        <v>764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238" t="s">
        <v>762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238" t="s">
        <v>763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223</v>
      </c>
      <c r="C9" s="109" t="s">
        <v>770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109" t="s">
        <v>774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210</v>
      </c>
      <c r="C11" s="12" t="s">
        <v>211</v>
      </c>
      <c r="D11" s="12" t="s">
        <v>212</v>
      </c>
      <c r="E11" s="12" t="s">
        <v>213</v>
      </c>
      <c r="F11" s="12" t="s">
        <v>214</v>
      </c>
      <c r="G11" s="9"/>
      <c r="H11" s="9"/>
      <c r="I11" s="9"/>
      <c r="J11" s="9"/>
      <c r="K11" s="9"/>
    </row>
    <row r="12" spans="1:11" ht="10.5" customHeight="1">
      <c r="A12" s="9" t="s">
        <v>215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216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217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218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219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221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222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225</v>
      </c>
      <c r="C19" s="9" t="s">
        <v>1139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109" t="s">
        <v>775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109" t="s">
        <v>776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109" t="s">
        <v>769</v>
      </c>
      <c r="B22" s="9"/>
      <c r="C22" s="9"/>
      <c r="D22" s="9"/>
      <c r="E22" s="239" t="s">
        <v>768</v>
      </c>
      <c r="F22" s="109"/>
      <c r="G22" s="9"/>
      <c r="H22" s="9"/>
      <c r="I22" s="9"/>
      <c r="J22" s="9"/>
      <c r="K22" s="9"/>
    </row>
    <row r="23" spans="1:11" ht="10.5" customHeight="1">
      <c r="A23" s="9"/>
      <c r="B23" s="14" t="s">
        <v>765</v>
      </c>
      <c r="C23" s="109" t="s">
        <v>766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18" t="s">
        <v>767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8" t="s">
        <v>226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9" t="s">
        <v>227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109" t="s">
        <v>777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237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242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245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247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/>
      <c r="B32" s="16" t="s">
        <v>248</v>
      </c>
      <c r="C32" s="9" t="s">
        <v>249</v>
      </c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 t="s">
        <v>250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/>
      <c r="B34" s="16" t="s">
        <v>251</v>
      </c>
      <c r="C34" s="109" t="s">
        <v>793</v>
      </c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109" t="s">
        <v>794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263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271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/>
      <c r="B38" s="16" t="s">
        <v>272</v>
      </c>
      <c r="C38" s="9" t="s">
        <v>1140</v>
      </c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 t="s">
        <v>274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275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109" t="s">
        <v>1142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8" t="s">
        <v>276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8"/>
      <c r="B43" s="110" t="s">
        <v>802</v>
      </c>
      <c r="C43" s="109" t="s">
        <v>800</v>
      </c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9" t="s">
        <v>801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9"/>
      <c r="B45" s="110" t="s">
        <v>621</v>
      </c>
      <c r="C45" s="9" t="s">
        <v>1143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279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280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109" t="s">
        <v>803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241" t="s">
        <v>804</v>
      </c>
      <c r="B49" s="9" t="s">
        <v>805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109" t="s">
        <v>806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/>
      <c r="B51" s="16" t="s">
        <v>281</v>
      </c>
      <c r="C51" s="9" t="s">
        <v>283</v>
      </c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239" t="s">
        <v>798</v>
      </c>
      <c r="B52" s="9"/>
      <c r="C52" s="23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240" t="s">
        <v>799</v>
      </c>
      <c r="B53" s="9"/>
      <c r="C53" s="239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/>
      <c r="B54" s="110" t="s">
        <v>135</v>
      </c>
      <c r="C54" s="118" t="s">
        <v>136</v>
      </c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8" t="s">
        <v>284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10" t="s">
        <v>290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10" t="s">
        <v>1379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237" t="s">
        <v>406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237" t="s">
        <v>795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237" t="s">
        <v>796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9" t="s">
        <v>407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9" t="s">
        <v>797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17" t="s">
        <v>285</v>
      </c>
      <c r="B63" s="17" t="s">
        <v>286</v>
      </c>
      <c r="C63" s="18" t="s">
        <v>287</v>
      </c>
      <c r="D63" s="17"/>
      <c r="E63" s="17"/>
      <c r="F63" s="17"/>
      <c r="G63" s="17"/>
      <c r="H63" s="17"/>
      <c r="I63" s="17"/>
      <c r="J63" s="17"/>
      <c r="K63" s="17"/>
    </row>
    <row r="64" spans="1:11" ht="10.5" customHeight="1">
      <c r="A64" s="9"/>
      <c r="B64" s="9" t="s">
        <v>288</v>
      </c>
      <c r="C64" s="9" t="s">
        <v>289</v>
      </c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09" t="s">
        <v>1174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0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</sheetData>
  <printOptions/>
  <pageMargins left="0.34" right="0.39" top="0.52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2010-09-21T03:50:27Z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